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66E96A83-A06E-4483-97DD-18F669559CC9}" xr6:coauthVersionLast="47" xr6:coauthVersionMax="47" xr10:uidLastSave="{00000000-0000-0000-0000-000000000000}"/>
  <bookViews>
    <workbookView xWindow="-120" yWindow="-120" windowWidth="29040" windowHeight="15840" xr2:uid="{5F939F0E-B7C8-4EE0-A5CF-22394BFDF32C}"/>
  </bookViews>
  <sheets>
    <sheet name="Závazné ukazat.schvál.rozp.2025" sheetId="1" r:id="rId1"/>
  </sheets>
  <definedNames>
    <definedName name="__DdeLink__9289_5144441" localSheetId="0">'Závazné ukazat.schvál.rozp.2025'!#REF!</definedName>
    <definedName name="_xlnm.Print_Titles" localSheetId="0">'Závazné ukazat.schvál.rozp.2025'!$1:$2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5" i="1" l="1"/>
  <c r="D294" i="1"/>
  <c r="D284" i="1"/>
  <c r="D283" i="1"/>
  <c r="D279" i="1"/>
  <c r="D273" i="1"/>
  <c r="D276" i="1"/>
  <c r="D267" i="1"/>
  <c r="D260" i="1"/>
  <c r="D264" i="1"/>
  <c r="D256" i="1"/>
  <c r="D248" i="1"/>
  <c r="D244" i="1"/>
  <c r="D240" i="1"/>
  <c r="D236" i="1"/>
  <c r="D232" i="1"/>
  <c r="D222" i="1"/>
  <c r="D217" i="1"/>
  <c r="D214" i="1"/>
  <c r="D207" i="1"/>
  <c r="D203" i="1"/>
  <c r="D199" i="1"/>
  <c r="D206" i="1"/>
  <c r="D198" i="1"/>
  <c r="D182" i="1" s="1"/>
  <c r="D179" i="1"/>
  <c r="D140" i="1"/>
  <c r="D131" i="1"/>
  <c r="D119" i="1"/>
  <c r="D118" i="1"/>
  <c r="D83" i="1"/>
  <c r="D82" i="1"/>
  <c r="D49" i="1" s="1"/>
  <c r="D44" i="1"/>
  <c r="D42" i="1"/>
  <c r="D40" i="1" s="1"/>
  <c r="D43" i="1"/>
  <c r="D32" i="1"/>
  <c r="D27" i="1"/>
  <c r="D24" i="1"/>
  <c r="D211" i="1" s="1"/>
  <c r="D9" i="1"/>
  <c r="D12" i="1"/>
  <c r="D20" i="1" s="1"/>
  <c r="E132" i="1"/>
  <c r="E141" i="1"/>
  <c r="E241" i="1"/>
  <c r="E298" i="1"/>
  <c r="E254" i="1"/>
  <c r="E197" i="1"/>
  <c r="E106" i="1"/>
  <c r="E100" i="1"/>
  <c r="E101" i="1"/>
  <c r="E102" i="1"/>
  <c r="E103" i="1"/>
  <c r="E53" i="1"/>
  <c r="C24" i="1"/>
  <c r="D21" i="1" l="1"/>
  <c r="C299" i="1"/>
  <c r="E299" i="1" s="1"/>
  <c r="C294" i="1"/>
  <c r="C279" i="1"/>
  <c r="C276" i="1"/>
  <c r="C273" i="1"/>
  <c r="C267" i="1"/>
  <c r="C260" i="1"/>
  <c r="C256" i="1"/>
  <c r="C248" i="1"/>
  <c r="C244" i="1"/>
  <c r="C240" i="1"/>
  <c r="C236" i="1"/>
  <c r="C232" i="1"/>
  <c r="C222" i="1"/>
  <c r="C217" i="1"/>
  <c r="C214" i="1"/>
  <c r="C207" i="1"/>
  <c r="C203" i="1"/>
  <c r="C199" i="1"/>
  <c r="C182" i="1"/>
  <c r="C179" i="1"/>
  <c r="C140" i="1"/>
  <c r="C131" i="1"/>
  <c r="C119" i="1"/>
  <c r="C49" i="1"/>
  <c r="C44" i="1"/>
  <c r="C40" i="1"/>
  <c r="C32" i="1"/>
  <c r="E32" i="1" s="1"/>
  <c r="C27" i="1"/>
  <c r="C9" i="1"/>
  <c r="E9" i="1" s="1"/>
  <c r="C20" i="1"/>
  <c r="E20" i="1" s="1"/>
  <c r="C283" i="1" l="1"/>
  <c r="C211" i="1"/>
  <c r="C21" i="1"/>
  <c r="E108" i="1" l="1"/>
  <c r="C284" i="1"/>
  <c r="C295" i="1" l="1"/>
  <c r="E81" i="1" l="1"/>
  <c r="E154" i="1"/>
  <c r="E152" i="1" l="1"/>
  <c r="E150" i="1"/>
  <c r="E156" i="1"/>
  <c r="E147" i="1"/>
  <c r="E18" i="1"/>
  <c r="E288" i="1"/>
  <c r="E289" i="1"/>
  <c r="E291" i="1"/>
  <c r="E292" i="1"/>
  <c r="E272" i="1"/>
  <c r="E266" i="1"/>
  <c r="E259" i="1"/>
  <c r="E255" i="1"/>
  <c r="E247" i="1"/>
  <c r="E239" i="1"/>
  <c r="E231" i="1"/>
  <c r="E220" i="1"/>
  <c r="E221" i="1"/>
  <c r="E16" i="1"/>
  <c r="E19" i="1"/>
  <c r="E62" i="1" l="1"/>
  <c r="E187" i="1"/>
  <c r="E104" i="1"/>
  <c r="E153" i="1"/>
  <c r="E122" i="1"/>
  <c r="E94" i="1"/>
  <c r="E37" i="1"/>
  <c r="E176" i="1"/>
  <c r="E265" i="1"/>
  <c r="E95" i="1"/>
  <c r="E148" i="1"/>
  <c r="E143" i="1" l="1"/>
  <c r="E77" i="1"/>
  <c r="E54" i="1"/>
  <c r="E243" i="1"/>
  <c r="E67" i="1"/>
  <c r="E68" i="1"/>
  <c r="E6" i="1"/>
  <c r="E175" i="1"/>
  <c r="E36" i="1"/>
  <c r="E235" i="1"/>
  <c r="E71" i="1"/>
  <c r="E83" i="1"/>
  <c r="E271" i="1"/>
  <c r="E130" i="1"/>
  <c r="E47" i="1"/>
  <c r="E136" i="1"/>
  <c r="E15" i="1"/>
  <c r="E160" i="1"/>
  <c r="E107" i="1"/>
  <c r="E191" i="1"/>
  <c r="E66" i="1"/>
  <c r="E192" i="1"/>
  <c r="E79" i="1"/>
  <c r="E144" i="1"/>
  <c r="E145" i="1"/>
  <c r="E290" i="1"/>
  <c r="E64" i="1"/>
  <c r="E75" i="1"/>
  <c r="E137" i="1"/>
  <c r="E89" i="1"/>
  <c r="E161" i="1"/>
  <c r="E109" i="1"/>
  <c r="E162" i="1"/>
  <c r="E86" i="1"/>
  <c r="E163" i="1"/>
  <c r="E129" i="1"/>
  <c r="E110" i="1"/>
  <c r="E146" i="1"/>
  <c r="E190" i="1"/>
  <c r="E138" i="1"/>
  <c r="E17" i="1"/>
  <c r="E55" i="1"/>
  <c r="E56" i="1"/>
  <c r="E91" i="1"/>
  <c r="E164" i="1"/>
  <c r="E112" i="1"/>
  <c r="E151" i="1"/>
  <c r="E114" i="1"/>
  <c r="E167" i="1"/>
  <c r="E115" i="1"/>
  <c r="E128" i="1"/>
  <c r="E185" i="1"/>
  <c r="E74" i="1"/>
  <c r="E193" i="1"/>
  <c r="E124" i="1"/>
  <c r="E198" i="1"/>
  <c r="E195" i="1"/>
  <c r="E38" i="1"/>
  <c r="E177" i="1"/>
  <c r="E82" i="1"/>
  <c r="E230" i="1"/>
  <c r="E127" i="1"/>
  <c r="E73" i="1"/>
  <c r="E92" i="1"/>
  <c r="E158" i="1"/>
  <c r="E118" i="1"/>
  <c r="E169" i="1"/>
  <c r="E189" i="1"/>
  <c r="E48" i="1"/>
  <c r="E174" i="1"/>
  <c r="E97" i="1"/>
  <c r="E98" i="1"/>
  <c r="E69" i="1"/>
  <c r="E105" i="1"/>
  <c r="E159" i="1"/>
  <c r="E90" i="1"/>
  <c r="E171" i="1"/>
  <c r="E282" i="1"/>
  <c r="E57" i="1"/>
  <c r="E85" i="1"/>
  <c r="E149" i="1"/>
  <c r="E96" i="1"/>
  <c r="E99" i="1"/>
  <c r="E78" i="1"/>
  <c r="E52" i="1"/>
  <c r="E111" i="1"/>
  <c r="E70" i="1"/>
  <c r="E252" i="1"/>
  <c r="E126" i="1"/>
  <c r="E63" i="1"/>
  <c r="E202" i="1"/>
  <c r="E206" i="1"/>
  <c r="E76" i="1"/>
  <c r="E188" i="1"/>
  <c r="E172" i="1"/>
  <c r="E293" i="1"/>
  <c r="E173" i="1"/>
  <c r="E186" i="1"/>
  <c r="E7" i="1"/>
  <c r="E194" i="1"/>
  <c r="E165" i="1"/>
  <c r="E113" i="1"/>
  <c r="E229" i="1"/>
  <c r="E59" i="1"/>
  <c r="E72" i="1"/>
  <c r="E14" i="1"/>
  <c r="E155" i="1"/>
  <c r="E116" i="1"/>
  <c r="E196" i="1"/>
  <c r="E226" i="1"/>
  <c r="E227" i="1"/>
  <c r="E253" i="1"/>
  <c r="E65" i="1"/>
  <c r="E264" i="1"/>
  <c r="E8" i="1"/>
  <c r="E168" i="1"/>
  <c r="E39" i="1"/>
  <c r="E35" i="1"/>
  <c r="E170" i="1"/>
  <c r="E263" i="1"/>
  <c r="E88" i="1"/>
  <c r="E125" i="1"/>
  <c r="E84" i="1"/>
  <c r="E135" i="1"/>
  <c r="E270" i="1"/>
  <c r="E123" i="1"/>
  <c r="E93" i="1"/>
  <c r="E60" i="1"/>
  <c r="E134" i="1"/>
  <c r="E87" i="1"/>
  <c r="E80" i="1"/>
  <c r="E58" i="1"/>
  <c r="E117" i="1"/>
  <c r="E166" i="1"/>
  <c r="E251" i="1"/>
  <c r="E178" i="1"/>
  <c r="E30" i="1"/>
  <c r="E61" i="1"/>
  <c r="E13" i="1"/>
  <c r="E157" i="1"/>
  <c r="E225" i="1" l="1"/>
  <c r="E31" i="1"/>
  <c r="E139" i="1"/>
  <c r="E26" i="1"/>
  <c r="E43" i="1"/>
  <c r="E210" i="1"/>
  <c r="E119" i="1"/>
  <c r="E121" i="1"/>
  <c r="E244" i="1"/>
  <c r="E246" i="1"/>
  <c r="E5" i="1"/>
  <c r="E269" i="1"/>
  <c r="E236" i="1"/>
  <c r="E238" i="1"/>
  <c r="E228" i="1"/>
  <c r="E203" i="1"/>
  <c r="E205" i="1"/>
  <c r="E40" i="1"/>
  <c r="E42" i="1"/>
  <c r="E214" i="1"/>
  <c r="E216" i="1"/>
  <c r="E248" i="1"/>
  <c r="E250" i="1"/>
  <c r="E24" i="1"/>
  <c r="E21" i="1" l="1"/>
  <c r="E240" i="1"/>
  <c r="E242" i="1"/>
  <c r="E207" i="1"/>
  <c r="E209" i="1"/>
  <c r="E140" i="1"/>
  <c r="E142" i="1"/>
  <c r="E256" i="1"/>
  <c r="E258" i="1"/>
  <c r="E287" i="1"/>
  <c r="E12" i="1"/>
  <c r="E182" i="1"/>
  <c r="E184" i="1"/>
  <c r="E27" i="1"/>
  <c r="E29" i="1"/>
  <c r="E199" i="1"/>
  <c r="E201" i="1"/>
  <c r="E179" i="1"/>
  <c r="E181" i="1"/>
  <c r="E273" i="1"/>
  <c r="E275" i="1"/>
  <c r="E232" i="1"/>
  <c r="E234" i="1"/>
  <c r="E260" i="1"/>
  <c r="E262" i="1"/>
  <c r="E131" i="1"/>
  <c r="E133" i="1"/>
  <c r="E217" i="1"/>
  <c r="E219" i="1"/>
  <c r="E34" i="1"/>
  <c r="E222" i="1"/>
  <c r="E224" i="1"/>
  <c r="E267" i="1"/>
  <c r="E49" i="1"/>
  <c r="E51" i="1"/>
  <c r="E279" i="1"/>
  <c r="E281" i="1"/>
  <c r="E44" i="1"/>
  <c r="E46" i="1"/>
  <c r="E294" i="1" l="1"/>
  <c r="E278" i="1"/>
  <c r="E211" i="1"/>
  <c r="E276" i="1" l="1"/>
  <c r="E283" i="1" l="1"/>
  <c r="E295" i="1" l="1"/>
  <c r="E284" i="1"/>
</calcChain>
</file>

<file path=xl/sharedStrings.xml><?xml version="1.0" encoding="utf-8"?>
<sst xmlns="http://schemas.openxmlformats.org/spreadsheetml/2006/main" count="417" uniqueCount="266">
  <si>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</si>
  <si>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</si>
  <si>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</si>
  <si>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</si>
  <si>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</si>
  <si>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</si>
  <si>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</si>
  <si>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</si>
  <si>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</si>
  <si>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</si>
  <si>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</si>
  <si>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</si>
  <si>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</si>
  <si>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</si>
  <si>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</si>
  <si>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</si>
  <si>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</si>
  <si>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</si>
  <si>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</si>
  <si>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</si>
  <si>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</si>
  <si>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</si>
  <si>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</si>
  <si>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</si>
  <si>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</si>
  <si>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</si>
  <si>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</si>
  <si>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</si>
  <si>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</si>
  <si>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</si>
  <si>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</si>
  <si>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</si>
  <si>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</si>
  <si>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</si>
  <si>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</si>
  <si>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</si>
  <si>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</si>
  <si>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</si>
  <si>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</si>
  <si>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</si>
  <si>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</si>
  <si>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</si>
  <si>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</si>
  <si>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</si>
  <si>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</si>
  <si>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</si>
  <si>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</si>
  <si>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</si>
  <si>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</si>
  <si>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</si>
  <si>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</si>
  <si>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</si>
  <si>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</si>
  <si>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</si>
  <si>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</si>
  <si>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</si>
  <si>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</si>
  <si>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</si>
  <si>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</si>
  <si>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</si>
  <si>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</si>
  <si>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</si>
  <si>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</si>
  <si>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</si>
  <si>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</si>
  <si>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</si>
  <si>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</si>
  <si>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</si>
  <si>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</si>
  <si>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</si>
  <si>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</si>
  <si>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</si>
  <si>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</si>
  <si>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</si>
  <si>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</si>
  <si>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</si>
  <si>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</si>
  <si>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</si>
  <si>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</si>
  <si>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</si>
  <si>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</si>
  <si>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</si>
  <si>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</si>
  <si>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</si>
  <si>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</si>
  <si>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</si>
  <si>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</si>
  <si>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</si>
  <si>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</si>
  <si>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</si>
  <si>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</si>
  <si>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</si>
  <si>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</si>
  <si>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</si>
  <si>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</si>
  <si>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</si>
  <si>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</si>
  <si>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</si>
  <si>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</si>
  <si>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</si>
  <si>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</si>
  <si>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</si>
  <si>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</si>
  <si>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</si>
  <si>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</si>
  <si>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</si>
  <si>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</si>
  <si>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</si>
  <si>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</si>
  <si>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</si>
  <si>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</si>
  <si>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</si>
  <si>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</si>
  <si>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</si>
  <si>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</si>
  <si>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</si>
  <si>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</si>
  <si>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</si>
  <si>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</si>
  <si>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</si>
  <si>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</si>
  <si>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</si>
  <si>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</si>
  <si>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</si>
  <si>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</si>
  <si>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</si>
  <si>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</si>
  <si>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</si>
  <si>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</si>
  <si>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</si>
  <si>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</si>
  <si>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</si>
  <si>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</si>
  <si>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</si>
  <si>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</si>
  <si>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</si>
  <si>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</si>
  <si>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</si>
  <si>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</si>
  <si>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</si>
  <si>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</si>
  <si>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</si>
  <si>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</si>
  <si>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</si>
  <si>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</si>
  <si>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</si>
  <si>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</si>
  <si>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</si>
  <si>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</si>
  <si>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</si>
  <si>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</si>
  <si>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</si>
  <si>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</si>
  <si>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</si>
  <si>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</si>
  <si>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</si>
  <si>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</si>
  <si>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</si>
  <si>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</si>
  <si>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</si>
  <si>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</si>
  <si>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</si>
  <si>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</si>
  <si>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</si>
  <si>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</si>
  <si>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</si>
  <si>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</si>
  <si>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</si>
  <si>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</si>
  <si>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</si>
  <si>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</si>
  <si>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</si>
  <si>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</si>
  <si>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</si>
  <si>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</si>
  <si>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</si>
  <si>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</si>
  <si>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</si>
  <si>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</si>
  <si>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</si>
  <si>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</si>
  <si>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</si>
  <si>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</si>
  <si>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</si>
  <si>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</si>
  <si>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</si>
  <si>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</si>
  <si>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</si>
  <si>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</si>
  <si>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</si>
  <si>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</si>
  <si>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</si>
  <si>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</si>
  <si>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</si>
  <si>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</si>
  <si>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</si>
  <si>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</si>
  <si>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</si>
  <si>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</si>
  <si>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</si>
  <si>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</si>
  <si>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</si>
  <si>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</si>
  <si>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</si>
  <si>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</si>
  <si>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</si>
  <si>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</si>
  <si>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</si>
  <si>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</si>
  <si>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</si>
  <si>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</si>
  <si>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</si>
  <si>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</si>
  <si>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</si>
  <si>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</si>
  <si>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</si>
  <si>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</si>
  <si>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</si>
  <si>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</si>
  <si>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</si>
  <si>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</si>
  <si>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</si>
  <si>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</si>
  <si>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</si>
  <si>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</si>
  <si>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</si>
  <si>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</si>
  <si>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</si>
  <si>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</si>
  <si>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</si>
  <si>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</si>
  <si>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</si>
  <si>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</si>
  <si>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</si>
  <si>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</si>
  <si>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</si>
  <si>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</si>
  <si>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</si>
  <si>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</si>
  <si>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</si>
  <si>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</si>
  <si>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</si>
  <si>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</si>
  <si>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</si>
  <si>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</si>
  <si>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</si>
  <si>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</si>
  <si>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</si>
  <si>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</si>
  <si>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</si>
  <si>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</si>
  <si>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</si>
  <si>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</si>
  <si>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</si>
  <si>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</si>
  <si>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</si>
  <si>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</si>
  <si>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</si>
  <si>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</si>
  <si>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1.1.2023 - 31.12.2024</t>
  </si>
  <si>
    <t>1.1.2025 - 12.12.2025</t>
  </si>
  <si>
    <t>1.1.2025 - 15.12.2025</t>
  </si>
  <si>
    <t>Schválený                rozpočet                    na rok 2025                                (v tis. Kč)</t>
  </si>
  <si>
    <t>Rozpočtová opatření RM       č. 1 - 8                  (v tis. Kč)</t>
  </si>
  <si>
    <t>Rozpočet roku 2025 po rozpočtových opatřeních RM        č. 1 - 8 (v tis. Kč)</t>
  </si>
  <si>
    <t>ZŠ a MŠ Chlebovice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</si>
</sst>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center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4" fillId="0" borderId="21" xfId="0" applyFont="1" applyBorder="1" applyAlignment="1">
      <alignment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30" xfId="0" applyFont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4" fontId="0" fillId="0" borderId="0" xfId="0" applyNumberFormat="1"/>
    <xf numFmtId="0" fontId="4" fillId="3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4" fillId="0" borderId="31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33" xfId="0" applyFont="1" applyFill="1" applyBorder="1" applyAlignment="1">
      <alignment horizontal="center" vertical="center" wrapText="1"/>
    </xf>
    <xf numFmtId="4" fontId="4" fillId="0" borderId="32" xfId="0" applyNumberFormat="1" applyFont="1" applyBorder="1" applyAlignment="1">
      <alignment vertical="center"/>
    </xf>
    <xf numFmtId="0" fontId="1" fillId="2" borderId="26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3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4" fillId="0" borderId="35" xfId="0" applyNumberFormat="1" applyFont="1" applyBorder="1" applyAlignment="1">
      <alignment vertical="center"/>
    </xf>
    <xf numFmtId="4" fontId="4" fillId="0" borderId="36" xfId="0" applyNumberFormat="1" applyFont="1" applyBorder="1" applyAlignment="1">
      <alignment vertical="center"/>
    </xf>
    <xf numFmtId="4" fontId="3" fillId="8" borderId="37" xfId="0" applyNumberFormat="1" applyFont="1" applyFill="1" applyBorder="1" applyAlignment="1">
      <alignment vertical="center"/>
    </xf>
    <xf numFmtId="4" fontId="3" fillId="0" borderId="36" xfId="0" applyNumberFormat="1" applyFont="1" applyBorder="1" applyAlignment="1">
      <alignment vertical="center"/>
    </xf>
    <xf numFmtId="4" fontId="5" fillId="3" borderId="6" xfId="0" applyNumberFormat="1" applyFont="1" applyFill="1" applyBorder="1" applyAlignment="1">
      <alignment horizontal="right" vertical="center"/>
    </xf>
    <xf numFmtId="4" fontId="4" fillId="0" borderId="38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7" xfId="0" applyNumberFormat="1" applyFont="1" applyFill="1" applyBorder="1" applyAlignment="1">
      <alignment vertical="center"/>
    </xf>
    <xf numFmtId="4" fontId="4" fillId="5" borderId="37" xfId="0" applyNumberFormat="1" applyFont="1" applyFill="1" applyBorder="1" applyAlignment="1">
      <alignment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4" fontId="5" fillId="6" borderId="37" xfId="0" applyNumberFormat="1" applyFont="1" applyFill="1" applyBorder="1" applyAlignment="1">
      <alignment vertical="center"/>
    </xf>
    <xf numFmtId="4" fontId="3" fillId="7" borderId="37" xfId="0" applyNumberFormat="1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3" fillId="8" borderId="3" xfId="0" applyNumberFormat="1" applyFont="1" applyFill="1" applyBorder="1" applyAlignment="1">
      <alignment horizontal="right" vertical="center"/>
    </xf>
    <xf numFmtId="4" fontId="4" fillId="3" borderId="12" xfId="0" applyNumberFormat="1" applyFont="1" applyFill="1" applyBorder="1" applyAlignment="1">
      <alignment horizontal="right" vertical="center"/>
    </xf>
    <xf numFmtId="4" fontId="7" fillId="8" borderId="3" xfId="0" applyNumberFormat="1" applyFont="1" applyFill="1" applyBorder="1" applyAlignment="1">
      <alignment horizontal="right" vertical="center"/>
    </xf>
    <xf numFmtId="0" fontId="3" fillId="3" borderId="4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4" fontId="4" fillId="7" borderId="37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vertical="center" wrapText="1"/>
    </xf>
    <xf numFmtId="4" fontId="4" fillId="0" borderId="22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0" fontId="4" fillId="0" borderId="42" xfId="0" applyFont="1" applyBorder="1" applyAlignment="1">
      <alignment vertical="center" wrapText="1"/>
    </xf>
    <xf numFmtId="0" fontId="4" fillId="3" borderId="43" xfId="0" applyFont="1" applyFill="1" applyBorder="1" applyAlignment="1">
      <alignment horizontal="center" vertical="center"/>
    </xf>
    <xf numFmtId="4" fontId="4" fillId="0" borderId="43" xfId="0" applyNumberFormat="1" applyFont="1" applyBorder="1" applyAlignment="1">
      <alignment vertical="center"/>
    </xf>
    <xf numFmtId="0" fontId="7" fillId="8" borderId="24" xfId="0" applyFont="1" applyFill="1" applyBorder="1" applyAlignment="1">
      <alignment vertical="center"/>
    </xf>
    <xf numFmtId="0" fontId="7" fillId="8" borderId="25" xfId="0" applyFont="1" applyFill="1" applyBorder="1" applyAlignment="1">
      <alignment horizontal="center" vertical="center"/>
    </xf>
    <xf numFmtId="4" fontId="3" fillId="8" borderId="25" xfId="0" applyNumberFormat="1" applyFont="1" applyFill="1" applyBorder="1" applyAlignment="1">
      <alignment vertical="center"/>
    </xf>
    <xf numFmtId="4" fontId="3" fillId="8" borderId="39" xfId="0" applyNumberFormat="1" applyFont="1" applyFill="1" applyBorder="1" applyAlignment="1">
      <alignment vertical="center"/>
    </xf>
    <xf numFmtId="0" fontId="5" fillId="3" borderId="26" xfId="0" applyFont="1" applyFill="1" applyBorder="1" applyAlignment="1">
      <alignment vertical="center"/>
    </xf>
    <xf numFmtId="0" fontId="5" fillId="3" borderId="27" xfId="0" applyFont="1" applyFill="1" applyBorder="1" applyAlignment="1">
      <alignment horizontal="center" vertical="center"/>
    </xf>
    <xf numFmtId="4" fontId="4" fillId="0" borderId="27" xfId="0" applyNumberFormat="1" applyFont="1" applyBorder="1" applyAlignment="1">
      <alignment vertical="center"/>
    </xf>
    <xf numFmtId="4" fontId="4" fillId="0" borderId="44" xfId="0" applyNumberFormat="1" applyFont="1" applyBorder="1" applyAlignment="1">
      <alignment vertical="center"/>
    </xf>
    <xf numFmtId="4" fontId="4" fillId="3" borderId="6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F302"/>
  <sheetViews>
    <sheetView tabSelected="1" view="pageLayout" zoomScale="110" zoomScaleNormal="100" zoomScalePageLayoutView="110" workbookViewId="0">
      <selection activeCell="D6" sqref="D6"/>
    </sheetView>
  </sheetViews>
  <sheetFormatPr defaultColWidth="9.140625" defaultRowHeight="15" x14ac:dyDescent="0.25"/>
  <cols>
    <col min="1" max="1" width="53" customWidth="1"/>
    <col min="2" max="2" width="17" customWidth="1"/>
    <col min="3" max="3" width="13.42578125" customWidth="1"/>
    <col min="4" max="4" width="10.5703125" customWidth="1"/>
    <col min="5" max="5" width="13.42578125" customWidth="1"/>
    <col min="6" max="6" width="12.140625" customWidth="1"/>
  </cols>
  <sheetData>
    <row r="1" spans="1:6" ht="72" customHeight="1" thickBot="1" x14ac:dyDescent="0.3">
      <c r="A1" s="98" t="s">
        <v>0</v>
      </c>
      <c r="B1" s="99" t="s">
        <v>1</v>
      </c>
      <c r="C1" s="100" t="s">
        <v>262</v>
      </c>
      <c r="D1" s="101" t="s">
        <v>263</v>
      </c>
      <c r="E1" s="96" t="s">
        <v>264</v>
      </c>
    </row>
    <row r="2" spans="1:6" ht="13.5" customHeight="1" thickBot="1" x14ac:dyDescent="0.3">
      <c r="A2" s="1" t="s">
        <v>2</v>
      </c>
      <c r="B2" s="2" t="s">
        <v>3</v>
      </c>
      <c r="C2" s="3" t="s">
        <v>4</v>
      </c>
      <c r="D2" s="67" t="s">
        <v>5</v>
      </c>
      <c r="E2" s="70" t="s">
        <v>6</v>
      </c>
    </row>
    <row r="3" spans="1:6" ht="9.75" customHeight="1" thickBot="1" x14ac:dyDescent="0.3">
      <c r="A3" s="4"/>
      <c r="B3" s="5"/>
      <c r="C3" s="73"/>
      <c r="D3" s="102"/>
      <c r="E3" s="71"/>
    </row>
    <row r="4" spans="1:6" ht="16.5" customHeight="1" thickBot="1" x14ac:dyDescent="0.3">
      <c r="A4" s="6" t="s">
        <v>7</v>
      </c>
      <c r="B4" s="7"/>
      <c r="C4" s="74"/>
      <c r="D4" s="103"/>
      <c r="E4" s="72"/>
    </row>
    <row r="5" spans="1:6" ht="15" customHeight="1" x14ac:dyDescent="0.25">
      <c r="A5" s="8" t="s">
        <v>8</v>
      </c>
      <c r="B5" s="9"/>
      <c r="C5" s="10">
        <v>1306067</v>
      </c>
      <c r="D5" s="10">
        <v>0</v>
      </c>
      <c r="E5" s="88">
        <f>SUM(C5:D5)</f>
        <v>1306067</v>
      </c>
    </row>
    <row r="6" spans="1:6" ht="15" customHeight="1" x14ac:dyDescent="0.25">
      <c r="A6" s="8" t="s">
        <v>9</v>
      </c>
      <c r="B6" s="9"/>
      <c r="C6" s="10">
        <v>225641</v>
      </c>
      <c r="D6" s="13">
        <v>0</v>
      </c>
      <c r="E6" s="93">
        <f>SUM(C6:D6)</f>
        <v>225641</v>
      </c>
    </row>
    <row r="7" spans="1:6" ht="15" customHeight="1" x14ac:dyDescent="0.25">
      <c r="A7" s="11" t="s">
        <v>10</v>
      </c>
      <c r="B7" s="12"/>
      <c r="C7" s="10">
        <v>61500</v>
      </c>
      <c r="D7" s="13">
        <v>0</v>
      </c>
      <c r="E7" s="93">
        <f>SUM(C7:D7)</f>
        <v>61500</v>
      </c>
    </row>
    <row r="8" spans="1:6" ht="16.5" customHeight="1" thickBot="1" x14ac:dyDescent="0.3">
      <c r="A8" s="14" t="s">
        <v>11</v>
      </c>
      <c r="B8" s="15"/>
      <c r="C8" s="21">
        <v>249289.98</v>
      </c>
      <c r="D8" s="16">
        <v>0</v>
      </c>
      <c r="E8" s="104">
        <f>SUM(C8:D8)</f>
        <v>249289.98</v>
      </c>
    </row>
    <row r="9" spans="1:6" ht="16.5" customHeight="1" thickBot="1" x14ac:dyDescent="0.3">
      <c r="A9" s="17" t="s">
        <v>12</v>
      </c>
      <c r="B9" s="18"/>
      <c r="C9" s="89">
        <f>SUM(C5:C8)</f>
        <v>1842497.98</v>
      </c>
      <c r="D9" s="89">
        <f>SUM(D5:D8)</f>
        <v>0</v>
      </c>
      <c r="E9" s="106">
        <f>SUM(C9:D9)</f>
        <v>1842497.98</v>
      </c>
      <c r="F9" s="80"/>
    </row>
    <row r="10" spans="1:6" ht="12.75" customHeight="1" thickBot="1" x14ac:dyDescent="0.3">
      <c r="A10" s="19"/>
      <c r="B10" s="20"/>
      <c r="C10" s="21"/>
      <c r="D10" s="21"/>
      <c r="E10" s="105"/>
    </row>
    <row r="11" spans="1:6" ht="15" customHeight="1" thickBot="1" x14ac:dyDescent="0.3">
      <c r="A11" s="22" t="s">
        <v>13</v>
      </c>
      <c r="B11" s="23"/>
      <c r="C11" s="24"/>
      <c r="D11" s="24"/>
      <c r="E11" s="107"/>
    </row>
    <row r="12" spans="1:6" x14ac:dyDescent="0.25">
      <c r="A12" s="8" t="s">
        <v>14</v>
      </c>
      <c r="B12" s="9"/>
      <c r="C12" s="10">
        <v>518930.57</v>
      </c>
      <c r="D12" s="10">
        <f>24.46</f>
        <v>24.46</v>
      </c>
      <c r="E12" s="88">
        <f t="shared" ref="E12:E21" si="0">SUM(C12:D12)</f>
        <v>518955.03</v>
      </c>
    </row>
    <row r="13" spans="1:6" x14ac:dyDescent="0.25">
      <c r="A13" s="11" t="s">
        <v>15</v>
      </c>
      <c r="B13" s="12"/>
      <c r="C13" s="87">
        <v>63707.6</v>
      </c>
      <c r="D13" s="13">
        <v>0</v>
      </c>
      <c r="E13" s="93">
        <f t="shared" si="0"/>
        <v>63707.6</v>
      </c>
    </row>
    <row r="14" spans="1:6" ht="15" customHeight="1" x14ac:dyDescent="0.25">
      <c r="A14" s="11" t="s">
        <v>16</v>
      </c>
      <c r="B14" s="12"/>
      <c r="C14" s="87">
        <v>14462</v>
      </c>
      <c r="D14" s="13">
        <v>0</v>
      </c>
      <c r="E14" s="93">
        <f t="shared" si="0"/>
        <v>14462</v>
      </c>
    </row>
    <row r="15" spans="1:6" ht="27" customHeight="1" x14ac:dyDescent="0.25">
      <c r="A15" s="11" t="s">
        <v>17</v>
      </c>
      <c r="B15" s="12"/>
      <c r="C15" s="87">
        <v>2450</v>
      </c>
      <c r="D15" s="13">
        <v>0</v>
      </c>
      <c r="E15" s="93">
        <f t="shared" si="0"/>
        <v>2450</v>
      </c>
    </row>
    <row r="16" spans="1:6" ht="27" customHeight="1" x14ac:dyDescent="0.25">
      <c r="A16" s="11" t="s">
        <v>18</v>
      </c>
      <c r="B16" s="12"/>
      <c r="C16" s="87">
        <v>0</v>
      </c>
      <c r="D16" s="86">
        <v>0</v>
      </c>
      <c r="E16" s="93">
        <f t="shared" si="0"/>
        <v>0</v>
      </c>
    </row>
    <row r="17" spans="1:6" ht="14.25" customHeight="1" x14ac:dyDescent="0.25">
      <c r="A17" s="11" t="s">
        <v>19</v>
      </c>
      <c r="B17" s="12"/>
      <c r="C17" s="87">
        <v>3000</v>
      </c>
      <c r="D17" s="13">
        <v>0</v>
      </c>
      <c r="E17" s="93">
        <f t="shared" si="0"/>
        <v>3000</v>
      </c>
    </row>
    <row r="18" spans="1:6" ht="14.25" customHeight="1" x14ac:dyDescent="0.25">
      <c r="A18" s="26" t="s">
        <v>20</v>
      </c>
      <c r="B18" s="12"/>
      <c r="C18" s="87">
        <v>0</v>
      </c>
      <c r="D18" s="86">
        <v>0</v>
      </c>
      <c r="E18" s="93">
        <f t="shared" si="0"/>
        <v>0</v>
      </c>
    </row>
    <row r="19" spans="1:6" ht="15" customHeight="1" thickBot="1" x14ac:dyDescent="0.3">
      <c r="A19" s="14" t="s">
        <v>21</v>
      </c>
      <c r="B19" s="15"/>
      <c r="C19" s="90">
        <v>0</v>
      </c>
      <c r="D19" s="94">
        <v>0</v>
      </c>
      <c r="E19" s="104">
        <f t="shared" si="0"/>
        <v>0</v>
      </c>
    </row>
    <row r="20" spans="1:6" ht="15.75" customHeight="1" thickBot="1" x14ac:dyDescent="0.3">
      <c r="A20" s="22" t="s">
        <v>22</v>
      </c>
      <c r="B20" s="27"/>
      <c r="C20" s="91">
        <f>SUM(C12:C19)</f>
        <v>602550.17000000004</v>
      </c>
      <c r="D20" s="91">
        <f>SUM(D12:D19)</f>
        <v>24.46</v>
      </c>
      <c r="E20" s="108">
        <f>SUM(C20:D20)</f>
        <v>602574.63</v>
      </c>
      <c r="F20" s="80"/>
    </row>
    <row r="21" spans="1:6" ht="17.25" customHeight="1" thickBot="1" x14ac:dyDescent="0.3">
      <c r="A21" s="28" t="s">
        <v>23</v>
      </c>
      <c r="B21" s="29"/>
      <c r="C21" s="92">
        <f>C9+C20</f>
        <v>2445048.15</v>
      </c>
      <c r="D21" s="92">
        <f>SUM(D9+D20)</f>
        <v>24.46</v>
      </c>
      <c r="E21" s="109">
        <f t="shared" si="0"/>
        <v>2445072.61</v>
      </c>
      <c r="F21" s="80"/>
    </row>
    <row r="22" spans="1:6" ht="10.5" customHeight="1" thickBot="1" x14ac:dyDescent="0.3">
      <c r="A22" s="19"/>
      <c r="B22" s="20"/>
      <c r="C22" s="21"/>
      <c r="D22" s="21"/>
      <c r="E22" s="105"/>
    </row>
    <row r="23" spans="1:6" ht="14.25" customHeight="1" thickBot="1" x14ac:dyDescent="0.3">
      <c r="A23" s="30" t="s">
        <v>24</v>
      </c>
      <c r="B23" s="31"/>
      <c r="C23" s="32"/>
      <c r="D23" s="32"/>
      <c r="E23" s="110"/>
    </row>
    <row r="24" spans="1:6" ht="16.350000000000001" customHeight="1" thickBot="1" x14ac:dyDescent="0.3">
      <c r="A24" s="33" t="s">
        <v>25</v>
      </c>
      <c r="B24" s="34"/>
      <c r="C24" s="35">
        <f>SUM(C26:C26)</f>
        <v>8374</v>
      </c>
      <c r="D24" s="35">
        <f>SUM(D26)</f>
        <v>0</v>
      </c>
      <c r="E24" s="111">
        <f>SUM(C24:D24)</f>
        <v>8374</v>
      </c>
      <c r="F24" s="80"/>
    </row>
    <row r="25" spans="1:6" x14ac:dyDescent="0.25">
      <c r="A25" s="36" t="s">
        <v>26</v>
      </c>
      <c r="B25" s="9"/>
      <c r="C25" s="10"/>
      <c r="D25" s="10"/>
      <c r="E25" s="88"/>
    </row>
    <row r="26" spans="1:6" ht="17.25" customHeight="1" thickBot="1" x14ac:dyDescent="0.3">
      <c r="A26" s="37" t="s">
        <v>27</v>
      </c>
      <c r="B26" s="38"/>
      <c r="C26" s="16">
        <v>8374</v>
      </c>
      <c r="D26" s="16">
        <v>0</v>
      </c>
      <c r="E26" s="112">
        <f>SUM(C26:D26)</f>
        <v>8374</v>
      </c>
    </row>
    <row r="27" spans="1:6" ht="12.75" customHeight="1" thickBot="1" x14ac:dyDescent="0.3">
      <c r="A27" s="76" t="s">
        <v>28</v>
      </c>
      <c r="B27" s="39"/>
      <c r="C27" s="35">
        <f>SUM(C29:C31)</f>
        <v>361210</v>
      </c>
      <c r="D27" s="35">
        <f>SUM(D29:D31)</f>
        <v>0</v>
      </c>
      <c r="E27" s="114">
        <f>SUM(C27:D27)</f>
        <v>361210</v>
      </c>
      <c r="F27" s="80"/>
    </row>
    <row r="28" spans="1:6" ht="14.25" customHeight="1" x14ac:dyDescent="0.25">
      <c r="A28" s="36" t="s">
        <v>26</v>
      </c>
      <c r="B28" s="40"/>
      <c r="C28" s="10"/>
      <c r="D28" s="10"/>
      <c r="E28" s="113"/>
    </row>
    <row r="29" spans="1:6" ht="15" customHeight="1" x14ac:dyDescent="0.25">
      <c r="A29" s="41" t="s">
        <v>29</v>
      </c>
      <c r="B29" s="42"/>
      <c r="C29" s="10">
        <v>700</v>
      </c>
      <c r="D29" s="13">
        <v>0</v>
      </c>
      <c r="E29" s="97">
        <f>SUM(C29:D29)</f>
        <v>700</v>
      </c>
    </row>
    <row r="30" spans="1:6" ht="15" customHeight="1" x14ac:dyDescent="0.25">
      <c r="A30" s="41" t="s">
        <v>30</v>
      </c>
      <c r="B30" s="42"/>
      <c r="C30" s="10">
        <v>14142</v>
      </c>
      <c r="D30" s="13">
        <v>0</v>
      </c>
      <c r="E30" s="97">
        <f>SUM(C30:D30)</f>
        <v>14142</v>
      </c>
    </row>
    <row r="31" spans="1:6" ht="15" customHeight="1" thickBot="1" x14ac:dyDescent="0.3">
      <c r="A31" s="37" t="s">
        <v>31</v>
      </c>
      <c r="B31" s="38"/>
      <c r="C31" s="21">
        <v>346368</v>
      </c>
      <c r="D31" s="16">
        <v>0</v>
      </c>
      <c r="E31" s="112">
        <f>SUM(C31:D31)</f>
        <v>346368</v>
      </c>
    </row>
    <row r="32" spans="1:6" ht="14.25" customHeight="1" thickBot="1" x14ac:dyDescent="0.3">
      <c r="A32" s="33" t="s">
        <v>32</v>
      </c>
      <c r="B32" s="43"/>
      <c r="C32" s="35">
        <f>SUM(C34:C39)</f>
        <v>52366</v>
      </c>
      <c r="D32" s="35">
        <f>SUM(D34:D39)</f>
        <v>0</v>
      </c>
      <c r="E32" s="114">
        <f>SUM(C32:D32)</f>
        <v>52366</v>
      </c>
      <c r="F32" s="80"/>
    </row>
    <row r="33" spans="1:6" ht="12.75" customHeight="1" x14ac:dyDescent="0.25">
      <c r="A33" s="36" t="s">
        <v>26</v>
      </c>
      <c r="B33" s="40"/>
      <c r="C33" s="10"/>
      <c r="D33" s="10"/>
      <c r="E33" s="113"/>
    </row>
    <row r="34" spans="1:6" ht="17.25" customHeight="1" x14ac:dyDescent="0.25">
      <c r="A34" s="26" t="s">
        <v>33</v>
      </c>
      <c r="B34" s="44"/>
      <c r="C34" s="10">
        <v>0</v>
      </c>
      <c r="D34" s="13">
        <v>0</v>
      </c>
      <c r="E34" s="97">
        <f t="shared" ref="E34:E40" si="1">SUM(C34:D34)</f>
        <v>0</v>
      </c>
    </row>
    <row r="35" spans="1:6" ht="15" customHeight="1" x14ac:dyDescent="0.25">
      <c r="A35" s="41" t="s">
        <v>34</v>
      </c>
      <c r="B35" s="46" t="s">
        <v>232</v>
      </c>
      <c r="C35" s="10">
        <v>16000</v>
      </c>
      <c r="D35" s="13">
        <v>0</v>
      </c>
      <c r="E35" s="97">
        <f t="shared" si="1"/>
        <v>16000</v>
      </c>
    </row>
    <row r="36" spans="1:6" ht="15" customHeight="1" x14ac:dyDescent="0.25">
      <c r="A36" s="41" t="s">
        <v>36</v>
      </c>
      <c r="B36" s="42"/>
      <c r="C36" s="10">
        <v>5000</v>
      </c>
      <c r="D36" s="13">
        <v>0</v>
      </c>
      <c r="E36" s="97">
        <f t="shared" si="1"/>
        <v>5000</v>
      </c>
    </row>
    <row r="37" spans="1:6" ht="15" customHeight="1" x14ac:dyDescent="0.25">
      <c r="A37" s="41" t="s">
        <v>37</v>
      </c>
      <c r="B37" s="42"/>
      <c r="C37" s="10">
        <v>200</v>
      </c>
      <c r="D37" s="13">
        <v>0</v>
      </c>
      <c r="E37" s="97">
        <f t="shared" si="1"/>
        <v>200</v>
      </c>
    </row>
    <row r="38" spans="1:6" ht="15" customHeight="1" x14ac:dyDescent="0.25">
      <c r="A38" s="41" t="s">
        <v>38</v>
      </c>
      <c r="B38" s="42"/>
      <c r="C38" s="10">
        <v>1000</v>
      </c>
      <c r="D38" s="13">
        <v>0</v>
      </c>
      <c r="E38" s="97">
        <f t="shared" si="1"/>
        <v>1000</v>
      </c>
    </row>
    <row r="39" spans="1:6" ht="15.75" customHeight="1" thickBot="1" x14ac:dyDescent="0.3">
      <c r="A39" s="37" t="s">
        <v>39</v>
      </c>
      <c r="B39" s="38"/>
      <c r="C39" s="21">
        <v>30166</v>
      </c>
      <c r="D39" s="16">
        <v>0</v>
      </c>
      <c r="E39" s="112">
        <f t="shared" si="1"/>
        <v>30166</v>
      </c>
    </row>
    <row r="40" spans="1:6" ht="14.25" customHeight="1" thickBot="1" x14ac:dyDescent="0.3">
      <c r="A40" s="33" t="s">
        <v>40</v>
      </c>
      <c r="B40" s="39"/>
      <c r="C40" s="35">
        <f>SUM(C42:C43)</f>
        <v>148159.5</v>
      </c>
      <c r="D40" s="35">
        <f>SUM(D42:D43)</f>
        <v>-5113</v>
      </c>
      <c r="E40" s="114">
        <f t="shared" si="1"/>
        <v>143046.5</v>
      </c>
      <c r="F40" s="80"/>
    </row>
    <row r="41" spans="1:6" ht="12.75" customHeight="1" x14ac:dyDescent="0.25">
      <c r="A41" s="36" t="s">
        <v>26</v>
      </c>
      <c r="B41" s="40"/>
      <c r="C41" s="10"/>
      <c r="D41" s="10"/>
      <c r="E41" s="113"/>
    </row>
    <row r="42" spans="1:6" ht="15" customHeight="1" x14ac:dyDescent="0.25">
      <c r="A42" s="41" t="s">
        <v>29</v>
      </c>
      <c r="B42" s="42"/>
      <c r="C42" s="10">
        <v>57641</v>
      </c>
      <c r="D42" s="13">
        <f>-4985</f>
        <v>-4985</v>
      </c>
      <c r="E42" s="97">
        <f>SUM(C42:D42)</f>
        <v>52656</v>
      </c>
    </row>
    <row r="43" spans="1:6" ht="17.25" customHeight="1" thickBot="1" x14ac:dyDescent="0.3">
      <c r="A43" s="37" t="s">
        <v>41</v>
      </c>
      <c r="B43" s="38"/>
      <c r="C43" s="21">
        <v>90518.5</v>
      </c>
      <c r="D43" s="16">
        <f>-128</f>
        <v>-128</v>
      </c>
      <c r="E43" s="112">
        <f>SUM(C43:D43)</f>
        <v>90390.5</v>
      </c>
    </row>
    <row r="44" spans="1:6" ht="15" customHeight="1" thickBot="1" x14ac:dyDescent="0.3">
      <c r="A44" s="33" t="s">
        <v>42</v>
      </c>
      <c r="B44" s="43"/>
      <c r="C44" s="35">
        <f>SUM(C46:C48)</f>
        <v>1607.9</v>
      </c>
      <c r="D44" s="35">
        <f>SUM(D46:D48)</f>
        <v>0</v>
      </c>
      <c r="E44" s="114">
        <f>SUM(C44:D44)</f>
        <v>1607.9</v>
      </c>
      <c r="F44" s="80"/>
    </row>
    <row r="45" spans="1:6" ht="15" customHeight="1" x14ac:dyDescent="0.25">
      <c r="A45" s="45" t="s">
        <v>26</v>
      </c>
      <c r="B45" s="40"/>
      <c r="C45" s="10"/>
      <c r="D45" s="10"/>
      <c r="E45" s="113"/>
    </row>
    <row r="46" spans="1:6" ht="26.25" customHeight="1" x14ac:dyDescent="0.25">
      <c r="A46" s="11" t="s">
        <v>43</v>
      </c>
      <c r="B46" s="46" t="s">
        <v>260</v>
      </c>
      <c r="C46" s="10">
        <v>20</v>
      </c>
      <c r="D46" s="13">
        <v>0</v>
      </c>
      <c r="E46" s="97">
        <f>SUM(C46:D46)</f>
        <v>20</v>
      </c>
    </row>
    <row r="47" spans="1:6" ht="15" customHeight="1" x14ac:dyDescent="0.25">
      <c r="A47" s="47" t="s">
        <v>29</v>
      </c>
      <c r="B47" s="42"/>
      <c r="C47" s="10">
        <v>64.2</v>
      </c>
      <c r="D47" s="13">
        <v>0</v>
      </c>
      <c r="E47" s="97">
        <f>SUM(C47:D47)</f>
        <v>64.2</v>
      </c>
    </row>
    <row r="48" spans="1:6" ht="14.25" customHeight="1" thickBot="1" x14ac:dyDescent="0.3">
      <c r="A48" s="48" t="s">
        <v>44</v>
      </c>
      <c r="B48" s="38"/>
      <c r="C48" s="16">
        <v>1523.7</v>
      </c>
      <c r="D48" s="16">
        <v>0</v>
      </c>
      <c r="E48" s="112">
        <f>SUM(C48:D48)</f>
        <v>1523.7</v>
      </c>
    </row>
    <row r="49" spans="1:6" ht="14.25" customHeight="1" thickBot="1" x14ac:dyDescent="0.3">
      <c r="A49" s="49" t="s">
        <v>45</v>
      </c>
      <c r="B49" s="43"/>
      <c r="C49" s="35">
        <f>SUM(C51:C118)</f>
        <v>280121.5</v>
      </c>
      <c r="D49" s="35">
        <f>SUM(D51:D118)</f>
        <v>-130.00000000000006</v>
      </c>
      <c r="E49" s="114">
        <f>SUM(C49:D49)</f>
        <v>279991.5</v>
      </c>
      <c r="F49" s="80"/>
    </row>
    <row r="50" spans="1:6" ht="12.75" customHeight="1" x14ac:dyDescent="0.25">
      <c r="A50" s="50" t="s">
        <v>26</v>
      </c>
      <c r="B50" s="40"/>
      <c r="C50" s="10"/>
      <c r="D50" s="10"/>
      <c r="E50" s="113"/>
    </row>
    <row r="51" spans="1:6" ht="15" customHeight="1" x14ac:dyDescent="0.25">
      <c r="A51" s="47" t="s">
        <v>29</v>
      </c>
      <c r="B51" s="46"/>
      <c r="C51" s="10">
        <v>4050</v>
      </c>
      <c r="D51" s="13">
        <v>0</v>
      </c>
      <c r="E51" s="97">
        <f t="shared" ref="E51:E81" si="2">SUM(C51:D51)</f>
        <v>4050</v>
      </c>
    </row>
    <row r="52" spans="1:6" ht="27.75" customHeight="1" x14ac:dyDescent="0.25">
      <c r="A52" s="11" t="s">
        <v>46</v>
      </c>
      <c r="B52" s="46" t="s">
        <v>47</v>
      </c>
      <c r="C52" s="10">
        <v>7000</v>
      </c>
      <c r="D52" s="13">
        <v>0</v>
      </c>
      <c r="E52" s="97">
        <f t="shared" si="2"/>
        <v>7000</v>
      </c>
    </row>
    <row r="53" spans="1:6" ht="27.75" customHeight="1" x14ac:dyDescent="0.25">
      <c r="A53" s="11" t="s">
        <v>233</v>
      </c>
      <c r="B53" s="46" t="s">
        <v>48</v>
      </c>
      <c r="C53" s="10">
        <v>50000</v>
      </c>
      <c r="D53" s="86">
        <v>0</v>
      </c>
      <c r="E53" s="97">
        <f t="shared" si="2"/>
        <v>50000</v>
      </c>
    </row>
    <row r="54" spans="1:6" ht="29.25" customHeight="1" x14ac:dyDescent="0.25">
      <c r="A54" s="11" t="s">
        <v>234</v>
      </c>
      <c r="B54" s="46" t="s">
        <v>49</v>
      </c>
      <c r="C54" s="10">
        <v>900</v>
      </c>
      <c r="D54" s="13">
        <v>0</v>
      </c>
      <c r="E54" s="97">
        <f t="shared" si="2"/>
        <v>900</v>
      </c>
    </row>
    <row r="55" spans="1:6" ht="15" customHeight="1" x14ac:dyDescent="0.25">
      <c r="A55" s="47" t="s">
        <v>50</v>
      </c>
      <c r="B55" s="46" t="s">
        <v>232</v>
      </c>
      <c r="C55" s="10">
        <v>3592</v>
      </c>
      <c r="D55" s="13">
        <v>0</v>
      </c>
      <c r="E55" s="97">
        <f t="shared" si="2"/>
        <v>3592</v>
      </c>
    </row>
    <row r="56" spans="1:6" ht="15" customHeight="1" x14ac:dyDescent="0.25">
      <c r="A56" s="47" t="s">
        <v>51</v>
      </c>
      <c r="B56" s="46" t="s">
        <v>232</v>
      </c>
      <c r="C56" s="10">
        <v>4559</v>
      </c>
      <c r="D56" s="13">
        <v>0</v>
      </c>
      <c r="E56" s="97">
        <f t="shared" si="2"/>
        <v>4559</v>
      </c>
    </row>
    <row r="57" spans="1:6" ht="15.75" customHeight="1" x14ac:dyDescent="0.25">
      <c r="A57" s="11" t="s">
        <v>52</v>
      </c>
      <c r="B57" s="46" t="s">
        <v>232</v>
      </c>
      <c r="C57" s="10">
        <v>1725</v>
      </c>
      <c r="D57" s="13">
        <v>0</v>
      </c>
      <c r="E57" s="97">
        <f t="shared" si="2"/>
        <v>1725</v>
      </c>
    </row>
    <row r="58" spans="1:6" ht="15" customHeight="1" x14ac:dyDescent="0.25">
      <c r="A58" s="11" t="s">
        <v>53</v>
      </c>
      <c r="B58" s="46" t="s">
        <v>232</v>
      </c>
      <c r="C58" s="10">
        <v>4913</v>
      </c>
      <c r="D58" s="13">
        <v>0</v>
      </c>
      <c r="E58" s="97">
        <f t="shared" si="2"/>
        <v>4913</v>
      </c>
    </row>
    <row r="59" spans="1:6" ht="15" customHeight="1" x14ac:dyDescent="0.25">
      <c r="A59" s="47" t="s">
        <v>54</v>
      </c>
      <c r="B59" s="46" t="s">
        <v>232</v>
      </c>
      <c r="C59" s="10">
        <v>4028</v>
      </c>
      <c r="D59" s="13">
        <v>0</v>
      </c>
      <c r="E59" s="97">
        <f t="shared" si="2"/>
        <v>4028</v>
      </c>
    </row>
    <row r="60" spans="1:6" ht="15" customHeight="1" x14ac:dyDescent="0.25">
      <c r="A60" s="47" t="s">
        <v>55</v>
      </c>
      <c r="B60" s="46" t="s">
        <v>232</v>
      </c>
      <c r="C60" s="10">
        <v>420</v>
      </c>
      <c r="D60" s="13">
        <v>0</v>
      </c>
      <c r="E60" s="97">
        <f t="shared" si="2"/>
        <v>420</v>
      </c>
    </row>
    <row r="61" spans="1:6" ht="15" customHeight="1" x14ac:dyDescent="0.25">
      <c r="A61" s="47" t="s">
        <v>56</v>
      </c>
      <c r="B61" s="46" t="s">
        <v>232</v>
      </c>
      <c r="C61" s="13">
        <v>343</v>
      </c>
      <c r="D61" s="13">
        <v>0</v>
      </c>
      <c r="E61" s="97">
        <f t="shared" si="2"/>
        <v>343</v>
      </c>
    </row>
    <row r="62" spans="1:6" ht="15" customHeight="1" x14ac:dyDescent="0.25">
      <c r="A62" s="47" t="s">
        <v>57</v>
      </c>
      <c r="B62" s="46" t="s">
        <v>232</v>
      </c>
      <c r="C62" s="10">
        <v>4253</v>
      </c>
      <c r="D62" s="13">
        <v>0</v>
      </c>
      <c r="E62" s="97">
        <f t="shared" si="2"/>
        <v>4253</v>
      </c>
    </row>
    <row r="63" spans="1:6" ht="15" customHeight="1" x14ac:dyDescent="0.25">
      <c r="A63" s="47" t="s">
        <v>58</v>
      </c>
      <c r="B63" s="46" t="s">
        <v>232</v>
      </c>
      <c r="C63" s="10">
        <v>385</v>
      </c>
      <c r="D63" s="13">
        <v>0</v>
      </c>
      <c r="E63" s="97">
        <f t="shared" si="2"/>
        <v>385</v>
      </c>
    </row>
    <row r="64" spans="1:6" ht="15" customHeight="1" x14ac:dyDescent="0.25">
      <c r="A64" s="47" t="s">
        <v>59</v>
      </c>
      <c r="B64" s="46" t="s">
        <v>232</v>
      </c>
      <c r="C64" s="10">
        <v>3698</v>
      </c>
      <c r="D64" s="13">
        <v>0</v>
      </c>
      <c r="E64" s="97">
        <f t="shared" si="2"/>
        <v>3698</v>
      </c>
    </row>
    <row r="65" spans="1:5" ht="15" customHeight="1" x14ac:dyDescent="0.25">
      <c r="A65" s="47" t="s">
        <v>60</v>
      </c>
      <c r="B65" s="46" t="s">
        <v>232</v>
      </c>
      <c r="C65" s="10">
        <v>4194</v>
      </c>
      <c r="D65" s="13">
        <v>0</v>
      </c>
      <c r="E65" s="97">
        <f t="shared" si="2"/>
        <v>4194</v>
      </c>
    </row>
    <row r="66" spans="1:5" ht="16.5" customHeight="1" x14ac:dyDescent="0.25">
      <c r="A66" s="11" t="s">
        <v>61</v>
      </c>
      <c r="B66" s="46" t="s">
        <v>232</v>
      </c>
      <c r="C66" s="10">
        <v>9731</v>
      </c>
      <c r="D66" s="13">
        <v>0</v>
      </c>
      <c r="E66" s="97">
        <f t="shared" si="2"/>
        <v>9731</v>
      </c>
    </row>
    <row r="67" spans="1:5" ht="15" customHeight="1" x14ac:dyDescent="0.25">
      <c r="A67" s="11" t="s">
        <v>62</v>
      </c>
      <c r="B67" s="46" t="s">
        <v>232</v>
      </c>
      <c r="C67" s="10">
        <v>7539</v>
      </c>
      <c r="D67" s="13">
        <v>0</v>
      </c>
      <c r="E67" s="97">
        <f t="shared" si="2"/>
        <v>7539</v>
      </c>
    </row>
    <row r="68" spans="1:5" x14ac:dyDescent="0.25">
      <c r="A68" s="47" t="s">
        <v>63</v>
      </c>
      <c r="B68" s="46" t="s">
        <v>232</v>
      </c>
      <c r="C68" s="10">
        <v>2258</v>
      </c>
      <c r="D68" s="13">
        <v>0</v>
      </c>
      <c r="E68" s="97">
        <f t="shared" si="2"/>
        <v>2258</v>
      </c>
    </row>
    <row r="69" spans="1:5" x14ac:dyDescent="0.25">
      <c r="A69" s="47" t="s">
        <v>64</v>
      </c>
      <c r="B69" s="46" t="s">
        <v>232</v>
      </c>
      <c r="C69" s="10">
        <v>5699</v>
      </c>
      <c r="D69" s="13">
        <v>0</v>
      </c>
      <c r="E69" s="97">
        <f t="shared" si="2"/>
        <v>5699</v>
      </c>
    </row>
    <row r="70" spans="1:5" ht="15.75" customHeight="1" x14ac:dyDescent="0.25">
      <c r="A70" s="11" t="s">
        <v>65</v>
      </c>
      <c r="B70" s="46" t="s">
        <v>232</v>
      </c>
      <c r="C70" s="10">
        <v>11542</v>
      </c>
      <c r="D70" s="13">
        <v>0</v>
      </c>
      <c r="E70" s="97">
        <f t="shared" si="2"/>
        <v>11542</v>
      </c>
    </row>
    <row r="71" spans="1:5" x14ac:dyDescent="0.25">
      <c r="A71" s="47" t="s">
        <v>66</v>
      </c>
      <c r="B71" s="46" t="s">
        <v>232</v>
      </c>
      <c r="C71" s="10">
        <v>9249</v>
      </c>
      <c r="D71" s="13">
        <v>0</v>
      </c>
      <c r="E71" s="97">
        <f t="shared" si="2"/>
        <v>9249</v>
      </c>
    </row>
    <row r="72" spans="1:5" x14ac:dyDescent="0.25">
      <c r="A72" s="47" t="s">
        <v>67</v>
      </c>
      <c r="B72" s="46" t="s">
        <v>232</v>
      </c>
      <c r="C72" s="10">
        <v>9373</v>
      </c>
      <c r="D72" s="13">
        <v>0</v>
      </c>
      <c r="E72" s="97">
        <f t="shared" si="2"/>
        <v>9373</v>
      </c>
    </row>
    <row r="73" spans="1:5" x14ac:dyDescent="0.25">
      <c r="A73" s="47" t="s">
        <v>68</v>
      </c>
      <c r="B73" s="46" t="s">
        <v>232</v>
      </c>
      <c r="C73" s="10">
        <v>7684</v>
      </c>
      <c r="D73" s="13">
        <v>0</v>
      </c>
      <c r="E73" s="97">
        <f t="shared" si="2"/>
        <v>7684</v>
      </c>
    </row>
    <row r="74" spans="1:5" x14ac:dyDescent="0.25">
      <c r="A74" s="47" t="s">
        <v>69</v>
      </c>
      <c r="B74" s="46" t="s">
        <v>232</v>
      </c>
      <c r="C74" s="10">
        <v>3669</v>
      </c>
      <c r="D74" s="13">
        <v>0</v>
      </c>
      <c r="E74" s="97">
        <f t="shared" si="2"/>
        <v>3669</v>
      </c>
    </row>
    <row r="75" spans="1:5" ht="15.75" customHeight="1" x14ac:dyDescent="0.25">
      <c r="A75" s="47" t="s">
        <v>70</v>
      </c>
      <c r="B75" s="46" t="s">
        <v>232</v>
      </c>
      <c r="C75" s="10">
        <v>1717</v>
      </c>
      <c r="D75" s="13">
        <v>0</v>
      </c>
      <c r="E75" s="97">
        <f t="shared" si="2"/>
        <v>1717</v>
      </c>
    </row>
    <row r="76" spans="1:5" x14ac:dyDescent="0.25">
      <c r="A76" s="47" t="s">
        <v>71</v>
      </c>
      <c r="B76" s="46" t="s">
        <v>232</v>
      </c>
      <c r="C76" s="10">
        <v>11141</v>
      </c>
      <c r="D76" s="13">
        <v>0</v>
      </c>
      <c r="E76" s="97">
        <f t="shared" si="2"/>
        <v>11141</v>
      </c>
    </row>
    <row r="77" spans="1:5" x14ac:dyDescent="0.25">
      <c r="A77" s="47" t="s">
        <v>72</v>
      </c>
      <c r="B77" s="46" t="s">
        <v>232</v>
      </c>
      <c r="C77" s="10">
        <v>2618</v>
      </c>
      <c r="D77" s="13">
        <v>0</v>
      </c>
      <c r="E77" s="97">
        <f t="shared" si="2"/>
        <v>2618</v>
      </c>
    </row>
    <row r="78" spans="1:5" x14ac:dyDescent="0.25">
      <c r="A78" s="47" t="s">
        <v>73</v>
      </c>
      <c r="B78" s="46" t="s">
        <v>232</v>
      </c>
      <c r="C78" s="10">
        <v>2082</v>
      </c>
      <c r="D78" s="13">
        <v>0</v>
      </c>
      <c r="E78" s="97">
        <f t="shared" si="2"/>
        <v>2082</v>
      </c>
    </row>
    <row r="79" spans="1:5" x14ac:dyDescent="0.25">
      <c r="A79" s="51" t="s">
        <v>74</v>
      </c>
      <c r="B79" s="46" t="s">
        <v>232</v>
      </c>
      <c r="C79" s="10">
        <v>1458</v>
      </c>
      <c r="D79" s="13">
        <v>0</v>
      </c>
      <c r="E79" s="97">
        <f t="shared" si="2"/>
        <v>1458</v>
      </c>
    </row>
    <row r="80" spans="1:5" ht="15.75" customHeight="1" x14ac:dyDescent="0.25">
      <c r="A80" s="51" t="s">
        <v>75</v>
      </c>
      <c r="B80" s="46" t="s">
        <v>232</v>
      </c>
      <c r="C80" s="138">
        <v>21688</v>
      </c>
      <c r="D80" s="13">
        <v>0</v>
      </c>
      <c r="E80" s="97">
        <f t="shared" si="2"/>
        <v>21688</v>
      </c>
    </row>
    <row r="81" spans="1:5" x14ac:dyDescent="0.25">
      <c r="A81" s="53" t="s">
        <v>76</v>
      </c>
      <c r="B81" s="46" t="s">
        <v>232</v>
      </c>
      <c r="C81" s="139">
        <v>26800</v>
      </c>
      <c r="D81" s="139">
        <v>0</v>
      </c>
      <c r="E81" s="97">
        <f t="shared" si="2"/>
        <v>26800</v>
      </c>
    </row>
    <row r="82" spans="1:5" ht="39.75" customHeight="1" x14ac:dyDescent="0.25">
      <c r="A82" s="140" t="s">
        <v>77</v>
      </c>
      <c r="B82" s="141"/>
      <c r="C82" s="142">
        <v>5000</v>
      </c>
      <c r="D82" s="137">
        <f>-2807.38</f>
        <v>-2807.38</v>
      </c>
      <c r="E82" s="117">
        <f t="shared" ref="E82:E113" si="3">SUM(C82:D82)</f>
        <v>2192.62</v>
      </c>
    </row>
    <row r="83" spans="1:5" ht="16.5" customHeight="1" x14ac:dyDescent="0.25">
      <c r="A83" s="75" t="s">
        <v>78</v>
      </c>
      <c r="B83" s="81"/>
      <c r="C83" s="136">
        <v>0</v>
      </c>
      <c r="D83" s="137">
        <f>342.88</f>
        <v>342.88</v>
      </c>
      <c r="E83" s="117">
        <f t="shared" si="3"/>
        <v>342.88</v>
      </c>
    </row>
    <row r="84" spans="1:5" ht="16.5" customHeight="1" x14ac:dyDescent="0.25">
      <c r="A84" s="75" t="s">
        <v>79</v>
      </c>
      <c r="B84" s="81"/>
      <c r="C84" s="136">
        <v>0</v>
      </c>
      <c r="D84" s="137">
        <v>154.59</v>
      </c>
      <c r="E84" s="117">
        <f t="shared" si="3"/>
        <v>154.59</v>
      </c>
    </row>
    <row r="85" spans="1:5" ht="16.5" customHeight="1" x14ac:dyDescent="0.25">
      <c r="A85" s="75" t="s">
        <v>80</v>
      </c>
      <c r="B85" s="81"/>
      <c r="C85" s="136">
        <v>0</v>
      </c>
      <c r="D85" s="137">
        <v>257.52999999999997</v>
      </c>
      <c r="E85" s="117">
        <f t="shared" si="3"/>
        <v>257.52999999999997</v>
      </c>
    </row>
    <row r="86" spans="1:5" ht="16.5" customHeight="1" x14ac:dyDescent="0.25">
      <c r="A86" s="84" t="s">
        <v>81</v>
      </c>
      <c r="B86" s="85"/>
      <c r="C86" s="137">
        <v>0</v>
      </c>
      <c r="D86" s="137">
        <v>412.23</v>
      </c>
      <c r="E86" s="117">
        <f t="shared" si="3"/>
        <v>412.23</v>
      </c>
    </row>
    <row r="87" spans="1:5" ht="16.5" customHeight="1" x14ac:dyDescent="0.25">
      <c r="A87" s="75" t="s">
        <v>82</v>
      </c>
      <c r="B87" s="81"/>
      <c r="C87" s="136">
        <v>0</v>
      </c>
      <c r="D87" s="137">
        <v>335.62</v>
      </c>
      <c r="E87" s="117">
        <f t="shared" si="3"/>
        <v>335.62</v>
      </c>
    </row>
    <row r="88" spans="1:5" ht="16.5" customHeight="1" x14ac:dyDescent="0.25">
      <c r="A88" s="75" t="s">
        <v>83</v>
      </c>
      <c r="B88" s="81"/>
      <c r="C88" s="136">
        <v>0</v>
      </c>
      <c r="D88" s="137">
        <v>273.38</v>
      </c>
      <c r="E88" s="117">
        <f t="shared" si="3"/>
        <v>273.38</v>
      </c>
    </row>
    <row r="89" spans="1:5" ht="16.5" customHeight="1" x14ac:dyDescent="0.25">
      <c r="A89" s="75" t="s">
        <v>84</v>
      </c>
      <c r="B89" s="81"/>
      <c r="C89" s="136">
        <v>0</v>
      </c>
      <c r="D89" s="137">
        <v>331.97</v>
      </c>
      <c r="E89" s="117">
        <f t="shared" si="3"/>
        <v>331.97</v>
      </c>
    </row>
    <row r="90" spans="1:5" ht="16.5" customHeight="1" x14ac:dyDescent="0.25">
      <c r="A90" s="75" t="s">
        <v>85</v>
      </c>
      <c r="B90" s="81"/>
      <c r="C90" s="136">
        <v>0</v>
      </c>
      <c r="D90" s="137">
        <v>413.6</v>
      </c>
      <c r="E90" s="117">
        <f t="shared" si="3"/>
        <v>413.6</v>
      </c>
    </row>
    <row r="91" spans="1:5" ht="17.25" customHeight="1" x14ac:dyDescent="0.25">
      <c r="A91" s="75" t="s">
        <v>86</v>
      </c>
      <c r="B91" s="81"/>
      <c r="C91" s="136">
        <v>0</v>
      </c>
      <c r="D91" s="137">
        <v>86.64</v>
      </c>
      <c r="E91" s="117">
        <f t="shared" si="3"/>
        <v>86.64</v>
      </c>
    </row>
    <row r="92" spans="1:5" ht="16.5" customHeight="1" x14ac:dyDescent="0.25">
      <c r="A92" s="78" t="s">
        <v>265</v>
      </c>
      <c r="B92" s="82"/>
      <c r="C92" s="136">
        <v>0</v>
      </c>
      <c r="D92" s="137">
        <v>19.38</v>
      </c>
      <c r="E92" s="117">
        <f t="shared" si="3"/>
        <v>19.38</v>
      </c>
    </row>
    <row r="93" spans="1:5" ht="16.5" customHeight="1" x14ac:dyDescent="0.25">
      <c r="A93" s="78" t="s">
        <v>87</v>
      </c>
      <c r="B93" s="82"/>
      <c r="C93" s="136">
        <v>0</v>
      </c>
      <c r="D93" s="137">
        <v>3.65</v>
      </c>
      <c r="E93" s="117">
        <f t="shared" si="3"/>
        <v>3.65</v>
      </c>
    </row>
    <row r="94" spans="1:5" ht="16.5" customHeight="1" x14ac:dyDescent="0.25">
      <c r="A94" s="8" t="s">
        <v>88</v>
      </c>
      <c r="B94" s="79"/>
      <c r="C94" s="138">
        <v>0</v>
      </c>
      <c r="D94" s="138">
        <v>175.91</v>
      </c>
      <c r="E94" s="113">
        <f t="shared" si="3"/>
        <v>175.91</v>
      </c>
    </row>
    <row r="95" spans="1:5" ht="15" customHeight="1" x14ac:dyDescent="0.25">
      <c r="A95" s="52" t="s">
        <v>89</v>
      </c>
      <c r="B95" s="79" t="s">
        <v>232</v>
      </c>
      <c r="C95" s="10">
        <v>400</v>
      </c>
      <c r="D95" s="10">
        <v>0</v>
      </c>
      <c r="E95" s="113">
        <f t="shared" si="3"/>
        <v>400</v>
      </c>
    </row>
    <row r="96" spans="1:5" ht="15" customHeight="1" x14ac:dyDescent="0.25">
      <c r="A96" s="53" t="s">
        <v>90</v>
      </c>
      <c r="B96" s="46" t="s">
        <v>232</v>
      </c>
      <c r="C96" s="10">
        <v>149.5</v>
      </c>
      <c r="D96" s="13">
        <v>0</v>
      </c>
      <c r="E96" s="97">
        <f t="shared" si="3"/>
        <v>149.5</v>
      </c>
    </row>
    <row r="97" spans="1:5" ht="15" customHeight="1" x14ac:dyDescent="0.25">
      <c r="A97" s="11" t="s">
        <v>91</v>
      </c>
      <c r="B97" s="46" t="s">
        <v>232</v>
      </c>
      <c r="C97" s="10">
        <v>1350</v>
      </c>
      <c r="D97" s="13">
        <v>0</v>
      </c>
      <c r="E97" s="97">
        <f t="shared" si="3"/>
        <v>1350</v>
      </c>
    </row>
    <row r="98" spans="1:5" ht="15" customHeight="1" x14ac:dyDescent="0.25">
      <c r="A98" s="11" t="s">
        <v>92</v>
      </c>
      <c r="B98" s="46" t="s">
        <v>232</v>
      </c>
      <c r="C98" s="10">
        <v>1900</v>
      </c>
      <c r="D98" s="13">
        <v>0</v>
      </c>
      <c r="E98" s="97">
        <f t="shared" si="3"/>
        <v>1900</v>
      </c>
    </row>
    <row r="99" spans="1:5" ht="27.75" customHeight="1" x14ac:dyDescent="0.25">
      <c r="A99" s="11" t="s">
        <v>93</v>
      </c>
      <c r="B99" s="46" t="s">
        <v>232</v>
      </c>
      <c r="C99" s="13">
        <v>1750</v>
      </c>
      <c r="D99" s="13">
        <v>0</v>
      </c>
      <c r="E99" s="97">
        <f t="shared" si="3"/>
        <v>1750</v>
      </c>
    </row>
    <row r="100" spans="1:5" ht="27.75" customHeight="1" x14ac:dyDescent="0.25">
      <c r="A100" s="26" t="s">
        <v>257</v>
      </c>
      <c r="B100" s="46" t="s">
        <v>232</v>
      </c>
      <c r="C100" s="10">
        <v>420</v>
      </c>
      <c r="D100" s="86">
        <v>0</v>
      </c>
      <c r="E100" s="97">
        <f t="shared" si="3"/>
        <v>420</v>
      </c>
    </row>
    <row r="101" spans="1:5" ht="14.25" customHeight="1" x14ac:dyDescent="0.25">
      <c r="A101" s="11" t="s">
        <v>235</v>
      </c>
      <c r="B101" s="46" t="s">
        <v>232</v>
      </c>
      <c r="C101" s="10">
        <v>100</v>
      </c>
      <c r="D101" s="86">
        <v>0</v>
      </c>
      <c r="E101" s="97">
        <f t="shared" si="3"/>
        <v>100</v>
      </c>
    </row>
    <row r="102" spans="1:5" ht="27" customHeight="1" x14ac:dyDescent="0.25">
      <c r="A102" s="26" t="s">
        <v>237</v>
      </c>
      <c r="B102" s="46" t="s">
        <v>232</v>
      </c>
      <c r="C102" s="10">
        <v>560</v>
      </c>
      <c r="D102" s="86">
        <v>0</v>
      </c>
      <c r="E102" s="97">
        <f t="shared" si="3"/>
        <v>560</v>
      </c>
    </row>
    <row r="103" spans="1:5" ht="25.5" customHeight="1" x14ac:dyDescent="0.25">
      <c r="A103" s="26" t="s">
        <v>238</v>
      </c>
      <c r="B103" s="46" t="s">
        <v>232</v>
      </c>
      <c r="C103" s="10">
        <v>140</v>
      </c>
      <c r="D103" s="86">
        <v>0</v>
      </c>
      <c r="E103" s="97">
        <f t="shared" si="3"/>
        <v>140</v>
      </c>
    </row>
    <row r="104" spans="1:5" ht="15" customHeight="1" x14ac:dyDescent="0.25">
      <c r="A104" s="11" t="s">
        <v>94</v>
      </c>
      <c r="B104" s="46" t="s">
        <v>232</v>
      </c>
      <c r="C104" s="10">
        <v>50</v>
      </c>
      <c r="D104" s="13">
        <v>0</v>
      </c>
      <c r="E104" s="97">
        <f t="shared" si="3"/>
        <v>50</v>
      </c>
    </row>
    <row r="105" spans="1:5" ht="26.25" customHeight="1" x14ac:dyDescent="0.25">
      <c r="A105" s="11" t="s">
        <v>95</v>
      </c>
      <c r="B105" s="46" t="s">
        <v>232</v>
      </c>
      <c r="C105" s="10">
        <v>2000</v>
      </c>
      <c r="D105" s="13">
        <v>0</v>
      </c>
      <c r="E105" s="97">
        <f t="shared" si="3"/>
        <v>2000</v>
      </c>
    </row>
    <row r="106" spans="1:5" ht="16.5" customHeight="1" x14ac:dyDescent="0.25">
      <c r="A106" s="11" t="s">
        <v>236</v>
      </c>
      <c r="B106" s="46" t="s">
        <v>232</v>
      </c>
      <c r="C106" s="10">
        <v>1000</v>
      </c>
      <c r="D106" s="86">
        <v>0</v>
      </c>
      <c r="E106" s="97">
        <f t="shared" si="3"/>
        <v>1000</v>
      </c>
    </row>
    <row r="107" spans="1:5" ht="14.25" customHeight="1" x14ac:dyDescent="0.25">
      <c r="A107" s="11" t="s">
        <v>96</v>
      </c>
      <c r="B107" s="46" t="s">
        <v>232</v>
      </c>
      <c r="C107" s="10">
        <v>2400</v>
      </c>
      <c r="D107" s="13">
        <v>0</v>
      </c>
      <c r="E107" s="97">
        <f t="shared" si="3"/>
        <v>2400</v>
      </c>
    </row>
    <row r="108" spans="1:5" ht="27" customHeight="1" x14ac:dyDescent="0.25">
      <c r="A108" s="54" t="s">
        <v>106</v>
      </c>
      <c r="B108" s="46" t="s">
        <v>232</v>
      </c>
      <c r="C108" s="10">
        <v>2400</v>
      </c>
      <c r="D108" s="13">
        <v>0</v>
      </c>
      <c r="E108" s="97">
        <f t="shared" si="3"/>
        <v>2400</v>
      </c>
    </row>
    <row r="109" spans="1:5" ht="26.25" customHeight="1" x14ac:dyDescent="0.25">
      <c r="A109" s="11" t="s">
        <v>97</v>
      </c>
      <c r="B109" s="46" t="s">
        <v>232</v>
      </c>
      <c r="C109" s="10">
        <v>85</v>
      </c>
      <c r="D109" s="13">
        <v>0</v>
      </c>
      <c r="E109" s="97">
        <f t="shared" si="3"/>
        <v>85</v>
      </c>
    </row>
    <row r="110" spans="1:5" ht="15" customHeight="1" x14ac:dyDescent="0.25">
      <c r="A110" s="11" t="s">
        <v>98</v>
      </c>
      <c r="B110" s="46" t="s">
        <v>232</v>
      </c>
      <c r="C110" s="10">
        <v>80</v>
      </c>
      <c r="D110" s="13">
        <v>0</v>
      </c>
      <c r="E110" s="97">
        <f t="shared" si="3"/>
        <v>80</v>
      </c>
    </row>
    <row r="111" spans="1:5" ht="14.25" customHeight="1" x14ac:dyDescent="0.25">
      <c r="A111" s="11" t="s">
        <v>99</v>
      </c>
      <c r="B111" s="46" t="s">
        <v>232</v>
      </c>
      <c r="C111" s="10">
        <v>2400</v>
      </c>
      <c r="D111" s="13">
        <v>0</v>
      </c>
      <c r="E111" s="97">
        <f t="shared" si="3"/>
        <v>2400</v>
      </c>
    </row>
    <row r="112" spans="1:5" ht="25.5" customHeight="1" x14ac:dyDescent="0.25">
      <c r="A112" s="11" t="s">
        <v>100</v>
      </c>
      <c r="B112" s="46" t="s">
        <v>232</v>
      </c>
      <c r="C112" s="10">
        <v>2400</v>
      </c>
      <c r="D112" s="13">
        <v>0</v>
      </c>
      <c r="E112" s="97">
        <f t="shared" si="3"/>
        <v>2400</v>
      </c>
    </row>
    <row r="113" spans="1:6" ht="15" customHeight="1" x14ac:dyDescent="0.25">
      <c r="A113" s="11" t="s">
        <v>101</v>
      </c>
      <c r="B113" s="46" t="s">
        <v>232</v>
      </c>
      <c r="C113" s="10">
        <v>500</v>
      </c>
      <c r="D113" s="13">
        <v>0</v>
      </c>
      <c r="E113" s="97">
        <f t="shared" si="3"/>
        <v>500</v>
      </c>
    </row>
    <row r="114" spans="1:6" ht="15" customHeight="1" x14ac:dyDescent="0.25">
      <c r="A114" s="47" t="s">
        <v>102</v>
      </c>
      <c r="B114" s="46" t="s">
        <v>232</v>
      </c>
      <c r="C114" s="10">
        <v>250</v>
      </c>
      <c r="D114" s="13">
        <v>0</v>
      </c>
      <c r="E114" s="97">
        <f t="shared" ref="E114:E119" si="4">SUM(C114:D114)</f>
        <v>250</v>
      </c>
    </row>
    <row r="115" spans="1:6" ht="15.75" customHeight="1" x14ac:dyDescent="0.25">
      <c r="A115" s="47" t="s">
        <v>103</v>
      </c>
      <c r="B115" s="46" t="s">
        <v>232</v>
      </c>
      <c r="C115" s="10">
        <v>600</v>
      </c>
      <c r="D115" s="13">
        <v>0</v>
      </c>
      <c r="E115" s="97">
        <f t="shared" si="4"/>
        <v>600</v>
      </c>
    </row>
    <row r="116" spans="1:6" ht="16.5" customHeight="1" x14ac:dyDescent="0.25">
      <c r="A116" s="47" t="s">
        <v>104</v>
      </c>
      <c r="B116" s="46" t="s">
        <v>232</v>
      </c>
      <c r="C116" s="10">
        <v>50</v>
      </c>
      <c r="D116" s="13">
        <v>0</v>
      </c>
      <c r="E116" s="97">
        <f t="shared" si="4"/>
        <v>50</v>
      </c>
    </row>
    <row r="117" spans="1:6" ht="14.25" customHeight="1" x14ac:dyDescent="0.25">
      <c r="A117" s="11" t="s">
        <v>105</v>
      </c>
      <c r="B117" s="46" t="s">
        <v>232</v>
      </c>
      <c r="C117" s="10">
        <v>650</v>
      </c>
      <c r="D117" s="13">
        <v>0</v>
      </c>
      <c r="E117" s="97">
        <f t="shared" si="4"/>
        <v>650</v>
      </c>
    </row>
    <row r="118" spans="1:6" ht="12.75" customHeight="1" thickBot="1" x14ac:dyDescent="0.3">
      <c r="A118" s="48" t="s">
        <v>107</v>
      </c>
      <c r="B118" s="38"/>
      <c r="C118" s="21">
        <v>25179</v>
      </c>
      <c r="D118" s="16">
        <f>-130</f>
        <v>-130</v>
      </c>
      <c r="E118" s="112">
        <f t="shared" si="4"/>
        <v>25049</v>
      </c>
    </row>
    <row r="119" spans="1:6" ht="14.25" customHeight="1" thickBot="1" x14ac:dyDescent="0.3">
      <c r="A119" s="49" t="s">
        <v>108</v>
      </c>
      <c r="B119" s="43"/>
      <c r="C119" s="35">
        <f>SUM(C121:C130)</f>
        <v>345485</v>
      </c>
      <c r="D119" s="35">
        <f>SUM(D121:D130)</f>
        <v>0</v>
      </c>
      <c r="E119" s="114">
        <f t="shared" si="4"/>
        <v>345485</v>
      </c>
      <c r="F119" s="80"/>
    </row>
    <row r="120" spans="1:6" ht="12.75" customHeight="1" x14ac:dyDescent="0.25">
      <c r="A120" s="50" t="s">
        <v>26</v>
      </c>
      <c r="B120" s="40"/>
      <c r="C120" s="10"/>
      <c r="D120" s="10"/>
      <c r="E120" s="113"/>
    </row>
    <row r="121" spans="1:6" ht="15" customHeight="1" x14ac:dyDescent="0.25">
      <c r="A121" s="47" t="s">
        <v>29</v>
      </c>
      <c r="B121" s="42"/>
      <c r="C121" s="10">
        <v>83462</v>
      </c>
      <c r="D121" s="13">
        <v>0</v>
      </c>
      <c r="E121" s="97">
        <f t="shared" ref="E121:E152" si="5">SUM(C121:D121)</f>
        <v>83462</v>
      </c>
    </row>
    <row r="122" spans="1:6" ht="15" customHeight="1" x14ac:dyDescent="0.25">
      <c r="A122" s="47" t="s">
        <v>225</v>
      </c>
      <c r="B122" s="46" t="s">
        <v>232</v>
      </c>
      <c r="C122" s="10">
        <v>140800</v>
      </c>
      <c r="D122" s="13">
        <v>0</v>
      </c>
      <c r="E122" s="97">
        <f t="shared" si="5"/>
        <v>140800</v>
      </c>
    </row>
    <row r="123" spans="1:6" ht="15" customHeight="1" x14ac:dyDescent="0.25">
      <c r="A123" s="47" t="s">
        <v>226</v>
      </c>
      <c r="B123" s="46" t="s">
        <v>232</v>
      </c>
      <c r="C123" s="10">
        <v>27000</v>
      </c>
      <c r="D123" s="13">
        <v>0</v>
      </c>
      <c r="E123" s="97">
        <f t="shared" si="5"/>
        <v>27000</v>
      </c>
    </row>
    <row r="124" spans="1:6" ht="15" customHeight="1" x14ac:dyDescent="0.25">
      <c r="A124" s="47" t="s">
        <v>109</v>
      </c>
      <c r="B124" s="46" t="s">
        <v>232</v>
      </c>
      <c r="C124" s="10">
        <v>233</v>
      </c>
      <c r="D124" s="13">
        <v>0</v>
      </c>
      <c r="E124" s="97">
        <f t="shared" si="5"/>
        <v>233</v>
      </c>
    </row>
    <row r="125" spans="1:6" ht="15" customHeight="1" x14ac:dyDescent="0.25">
      <c r="A125" s="47" t="s">
        <v>110</v>
      </c>
      <c r="B125" s="46" t="s">
        <v>232</v>
      </c>
      <c r="C125" s="10">
        <v>194</v>
      </c>
      <c r="D125" s="13">
        <v>0</v>
      </c>
      <c r="E125" s="97">
        <f t="shared" si="5"/>
        <v>194</v>
      </c>
    </row>
    <row r="126" spans="1:6" ht="12.75" customHeight="1" x14ac:dyDescent="0.25">
      <c r="A126" s="47" t="s">
        <v>111</v>
      </c>
      <c r="B126" s="46" t="s">
        <v>232</v>
      </c>
      <c r="C126" s="10">
        <v>1072</v>
      </c>
      <c r="D126" s="13">
        <v>0</v>
      </c>
      <c r="E126" s="97">
        <f t="shared" si="5"/>
        <v>1072</v>
      </c>
    </row>
    <row r="127" spans="1:6" ht="15" customHeight="1" x14ac:dyDescent="0.25">
      <c r="A127" s="47" t="s">
        <v>112</v>
      </c>
      <c r="B127" s="46" t="s">
        <v>232</v>
      </c>
      <c r="C127" s="10">
        <v>284</v>
      </c>
      <c r="D127" s="13">
        <v>0</v>
      </c>
      <c r="E127" s="97">
        <f t="shared" si="5"/>
        <v>284</v>
      </c>
    </row>
    <row r="128" spans="1:6" ht="27" customHeight="1" x14ac:dyDescent="0.25">
      <c r="A128" s="11" t="s">
        <v>113</v>
      </c>
      <c r="B128" s="46" t="s">
        <v>232</v>
      </c>
      <c r="C128" s="10">
        <v>154</v>
      </c>
      <c r="D128" s="13">
        <v>0</v>
      </c>
      <c r="E128" s="97">
        <f t="shared" si="5"/>
        <v>154</v>
      </c>
    </row>
    <row r="129" spans="1:6" ht="26.25" customHeight="1" x14ac:dyDescent="0.25">
      <c r="A129" s="11" t="s">
        <v>241</v>
      </c>
      <c r="B129" s="46" t="s">
        <v>160</v>
      </c>
      <c r="C129" s="10">
        <v>2450</v>
      </c>
      <c r="D129" s="13">
        <v>0</v>
      </c>
      <c r="E129" s="97">
        <f t="shared" si="5"/>
        <v>2450</v>
      </c>
    </row>
    <row r="130" spans="1:6" ht="27" customHeight="1" thickBot="1" x14ac:dyDescent="0.3">
      <c r="A130" s="14" t="s">
        <v>114</v>
      </c>
      <c r="B130" s="38"/>
      <c r="C130" s="21">
        <v>89836</v>
      </c>
      <c r="D130" s="16">
        <v>0</v>
      </c>
      <c r="E130" s="112">
        <f t="shared" si="5"/>
        <v>89836</v>
      </c>
    </row>
    <row r="131" spans="1:6" ht="15" customHeight="1" thickBot="1" x14ac:dyDescent="0.3">
      <c r="A131" s="49" t="s">
        <v>115</v>
      </c>
      <c r="B131" s="43"/>
      <c r="C131" s="35">
        <f>SUM(C133:C139)</f>
        <v>158463</v>
      </c>
      <c r="D131" s="35">
        <f>SUM(D133:D139)</f>
        <v>0</v>
      </c>
      <c r="E131" s="114">
        <f t="shared" si="5"/>
        <v>158463</v>
      </c>
      <c r="F131" s="80"/>
    </row>
    <row r="132" spans="1:6" ht="12" customHeight="1" x14ac:dyDescent="0.25">
      <c r="A132" s="50" t="s">
        <v>26</v>
      </c>
      <c r="B132" s="40"/>
      <c r="C132" s="10"/>
      <c r="D132" s="10"/>
      <c r="E132" s="113">
        <f t="shared" si="5"/>
        <v>0</v>
      </c>
    </row>
    <row r="133" spans="1:6" ht="15" customHeight="1" x14ac:dyDescent="0.25">
      <c r="A133" s="47" t="s">
        <v>29</v>
      </c>
      <c r="B133" s="42"/>
      <c r="C133" s="10">
        <v>4240</v>
      </c>
      <c r="D133" s="13">
        <v>0</v>
      </c>
      <c r="E133" s="97">
        <f t="shared" si="5"/>
        <v>4240</v>
      </c>
    </row>
    <row r="134" spans="1:6" ht="27.75" customHeight="1" x14ac:dyDescent="0.25">
      <c r="A134" s="11" t="s">
        <v>116</v>
      </c>
      <c r="B134" s="46" t="s">
        <v>117</v>
      </c>
      <c r="C134" s="10">
        <v>300</v>
      </c>
      <c r="D134" s="13">
        <v>0</v>
      </c>
      <c r="E134" s="97">
        <f t="shared" si="5"/>
        <v>300</v>
      </c>
    </row>
    <row r="135" spans="1:6" ht="15" customHeight="1" x14ac:dyDescent="0.25">
      <c r="A135" s="11" t="s">
        <v>239</v>
      </c>
      <c r="B135" s="46" t="s">
        <v>240</v>
      </c>
      <c r="C135" s="10">
        <v>250</v>
      </c>
      <c r="D135" s="13">
        <v>0</v>
      </c>
      <c r="E135" s="97">
        <f t="shared" si="5"/>
        <v>250</v>
      </c>
    </row>
    <row r="136" spans="1:6" ht="15" customHeight="1" x14ac:dyDescent="0.25">
      <c r="A136" s="47" t="s">
        <v>118</v>
      </c>
      <c r="B136" s="55"/>
      <c r="C136" s="10">
        <v>10</v>
      </c>
      <c r="D136" s="13">
        <v>0</v>
      </c>
      <c r="E136" s="97">
        <f t="shared" si="5"/>
        <v>10</v>
      </c>
    </row>
    <row r="137" spans="1:6" ht="15" customHeight="1" x14ac:dyDescent="0.25">
      <c r="A137" s="47" t="s">
        <v>119</v>
      </c>
      <c r="B137" s="83" t="s">
        <v>261</v>
      </c>
      <c r="C137" s="10">
        <v>180</v>
      </c>
      <c r="D137" s="13">
        <v>0</v>
      </c>
      <c r="E137" s="97">
        <f t="shared" si="5"/>
        <v>180</v>
      </c>
    </row>
    <row r="138" spans="1:6" ht="14.25" customHeight="1" x14ac:dyDescent="0.25">
      <c r="A138" s="47" t="s">
        <v>120</v>
      </c>
      <c r="B138" s="83" t="s">
        <v>261</v>
      </c>
      <c r="C138" s="10">
        <v>810</v>
      </c>
      <c r="D138" s="13">
        <v>0</v>
      </c>
      <c r="E138" s="97">
        <f t="shared" si="5"/>
        <v>810</v>
      </c>
    </row>
    <row r="139" spans="1:6" ht="27" customHeight="1" thickBot="1" x14ac:dyDescent="0.3">
      <c r="A139" s="14" t="s">
        <v>121</v>
      </c>
      <c r="B139" s="56"/>
      <c r="C139" s="21">
        <v>152673</v>
      </c>
      <c r="D139" s="16">
        <v>0</v>
      </c>
      <c r="E139" s="112">
        <f t="shared" si="5"/>
        <v>152673</v>
      </c>
    </row>
    <row r="140" spans="1:6" ht="15" customHeight="1" thickBot="1" x14ac:dyDescent="0.3">
      <c r="A140" s="49" t="s">
        <v>122</v>
      </c>
      <c r="B140" s="43"/>
      <c r="C140" s="35">
        <f>SUM(C142:C178)</f>
        <v>176360</v>
      </c>
      <c r="D140" s="35">
        <f>SUM(D142:D178)</f>
        <v>0</v>
      </c>
      <c r="E140" s="114">
        <f t="shared" si="5"/>
        <v>176360</v>
      </c>
      <c r="F140" s="80"/>
    </row>
    <row r="141" spans="1:6" ht="13.5" customHeight="1" x14ac:dyDescent="0.25">
      <c r="A141" s="50" t="s">
        <v>26</v>
      </c>
      <c r="B141" s="40"/>
      <c r="C141" s="10"/>
      <c r="D141" s="10"/>
      <c r="E141" s="113">
        <f t="shared" si="5"/>
        <v>0</v>
      </c>
    </row>
    <row r="142" spans="1:6" ht="27.75" customHeight="1" x14ac:dyDescent="0.25">
      <c r="A142" s="11" t="s">
        <v>242</v>
      </c>
      <c r="B142" s="46" t="s">
        <v>159</v>
      </c>
      <c r="C142" s="10">
        <v>850</v>
      </c>
      <c r="D142" s="13">
        <v>0</v>
      </c>
      <c r="E142" s="97">
        <f t="shared" si="5"/>
        <v>850</v>
      </c>
    </row>
    <row r="143" spans="1:6" ht="27" customHeight="1" x14ac:dyDescent="0.25">
      <c r="A143" s="11" t="s">
        <v>243</v>
      </c>
      <c r="B143" s="46" t="s">
        <v>158</v>
      </c>
      <c r="C143" s="10">
        <v>18500</v>
      </c>
      <c r="D143" s="13">
        <v>0</v>
      </c>
      <c r="E143" s="97">
        <f t="shared" si="5"/>
        <v>18500</v>
      </c>
    </row>
    <row r="144" spans="1:6" ht="27" customHeight="1" x14ac:dyDescent="0.25">
      <c r="A144" s="11" t="s">
        <v>244</v>
      </c>
      <c r="B144" s="46" t="s">
        <v>124</v>
      </c>
      <c r="C144" s="10">
        <v>1000</v>
      </c>
      <c r="D144" s="13">
        <v>0</v>
      </c>
      <c r="E144" s="97">
        <f t="shared" si="5"/>
        <v>1000</v>
      </c>
    </row>
    <row r="145" spans="1:5" ht="27" customHeight="1" x14ac:dyDescent="0.25">
      <c r="A145" s="11" t="s">
        <v>245</v>
      </c>
      <c r="B145" s="46" t="s">
        <v>125</v>
      </c>
      <c r="C145" s="10">
        <v>1700</v>
      </c>
      <c r="D145" s="13">
        <v>0</v>
      </c>
      <c r="E145" s="97">
        <f t="shared" si="5"/>
        <v>1700</v>
      </c>
    </row>
    <row r="146" spans="1:5" ht="54.75" customHeight="1" x14ac:dyDescent="0.25">
      <c r="A146" s="11" t="s">
        <v>127</v>
      </c>
      <c r="B146" s="46" t="s">
        <v>232</v>
      </c>
      <c r="C146" s="10">
        <v>11900</v>
      </c>
      <c r="D146" s="13">
        <v>0</v>
      </c>
      <c r="E146" s="97">
        <f t="shared" si="5"/>
        <v>11900</v>
      </c>
    </row>
    <row r="147" spans="1:5" ht="15.75" customHeight="1" x14ac:dyDescent="0.25">
      <c r="A147" s="11" t="s">
        <v>227</v>
      </c>
      <c r="B147" s="46" t="s">
        <v>232</v>
      </c>
      <c r="C147" s="10">
        <v>5400</v>
      </c>
      <c r="D147" s="13">
        <v>0</v>
      </c>
      <c r="E147" s="97">
        <f t="shared" si="5"/>
        <v>5400</v>
      </c>
    </row>
    <row r="148" spans="1:5" ht="15" customHeight="1" x14ac:dyDescent="0.25">
      <c r="A148" s="47" t="s">
        <v>128</v>
      </c>
      <c r="B148" s="46" t="s">
        <v>232</v>
      </c>
      <c r="C148" s="10">
        <v>6609</v>
      </c>
      <c r="D148" s="13">
        <v>0</v>
      </c>
      <c r="E148" s="97">
        <f t="shared" si="5"/>
        <v>6609</v>
      </c>
    </row>
    <row r="149" spans="1:5" ht="53.25" customHeight="1" x14ac:dyDescent="0.25">
      <c r="A149" s="11" t="s">
        <v>129</v>
      </c>
      <c r="B149" s="46" t="s">
        <v>232</v>
      </c>
      <c r="C149" s="10">
        <v>18700</v>
      </c>
      <c r="D149" s="13">
        <v>0</v>
      </c>
      <c r="E149" s="97">
        <f t="shared" si="5"/>
        <v>18700</v>
      </c>
    </row>
    <row r="150" spans="1:5" ht="15.75" customHeight="1" x14ac:dyDescent="0.25">
      <c r="A150" s="11" t="s">
        <v>230</v>
      </c>
      <c r="B150" s="46" t="s">
        <v>232</v>
      </c>
      <c r="C150" s="10">
        <v>27800</v>
      </c>
      <c r="D150" s="13">
        <v>0</v>
      </c>
      <c r="E150" s="97">
        <f t="shared" si="5"/>
        <v>27800</v>
      </c>
    </row>
    <row r="151" spans="1:5" ht="53.25" customHeight="1" x14ac:dyDescent="0.25">
      <c r="A151" s="11" t="s">
        <v>130</v>
      </c>
      <c r="B151" s="46" t="s">
        <v>232</v>
      </c>
      <c r="C151" s="10">
        <v>14900</v>
      </c>
      <c r="D151" s="13">
        <v>0</v>
      </c>
      <c r="E151" s="97">
        <f t="shared" si="5"/>
        <v>14900</v>
      </c>
    </row>
    <row r="152" spans="1:5" ht="18" customHeight="1" x14ac:dyDescent="0.25">
      <c r="A152" s="11" t="s">
        <v>229</v>
      </c>
      <c r="B152" s="46" t="s">
        <v>232</v>
      </c>
      <c r="C152" s="10">
        <v>16000</v>
      </c>
      <c r="D152" s="13">
        <v>0</v>
      </c>
      <c r="E152" s="97">
        <f t="shared" si="5"/>
        <v>16000</v>
      </c>
    </row>
    <row r="153" spans="1:5" ht="53.25" customHeight="1" x14ac:dyDescent="0.25">
      <c r="A153" s="11" t="s">
        <v>131</v>
      </c>
      <c r="B153" s="46" t="s">
        <v>232</v>
      </c>
      <c r="C153" s="10">
        <v>12000</v>
      </c>
      <c r="D153" s="13">
        <v>0</v>
      </c>
      <c r="E153" s="97">
        <f t="shared" ref="E153:E179" si="6">SUM(C153:D153)</f>
        <v>12000</v>
      </c>
    </row>
    <row r="154" spans="1:5" ht="15" customHeight="1" x14ac:dyDescent="0.25">
      <c r="A154" s="11" t="s">
        <v>228</v>
      </c>
      <c r="B154" s="46" t="s">
        <v>232</v>
      </c>
      <c r="C154" s="10">
        <v>5800</v>
      </c>
      <c r="D154" s="13">
        <v>0</v>
      </c>
      <c r="E154" s="97">
        <f t="shared" si="6"/>
        <v>5800</v>
      </c>
    </row>
    <row r="155" spans="1:5" ht="57.75" customHeight="1" x14ac:dyDescent="0.25">
      <c r="A155" s="11" t="s">
        <v>132</v>
      </c>
      <c r="B155" s="46" t="s">
        <v>232</v>
      </c>
      <c r="C155" s="10">
        <v>11300</v>
      </c>
      <c r="D155" s="13">
        <v>0</v>
      </c>
      <c r="E155" s="97">
        <f t="shared" si="6"/>
        <v>11300</v>
      </c>
    </row>
    <row r="156" spans="1:5" ht="17.25" customHeight="1" x14ac:dyDescent="0.25">
      <c r="A156" s="11" t="s">
        <v>231</v>
      </c>
      <c r="B156" s="46" t="s">
        <v>232</v>
      </c>
      <c r="C156" s="10">
        <v>7000</v>
      </c>
      <c r="D156" s="13">
        <v>0</v>
      </c>
      <c r="E156" s="97">
        <f t="shared" si="6"/>
        <v>7000</v>
      </c>
    </row>
    <row r="157" spans="1:5" ht="15" customHeight="1" x14ac:dyDescent="0.25">
      <c r="A157" s="11" t="s">
        <v>133</v>
      </c>
      <c r="B157" s="46"/>
      <c r="C157" s="10">
        <v>4.5</v>
      </c>
      <c r="D157" s="13">
        <v>0</v>
      </c>
      <c r="E157" s="97">
        <f t="shared" si="6"/>
        <v>4.5</v>
      </c>
    </row>
    <row r="158" spans="1:5" ht="15" customHeight="1" x14ac:dyDescent="0.25">
      <c r="A158" s="11" t="s">
        <v>134</v>
      </c>
      <c r="B158" s="46" t="s">
        <v>251</v>
      </c>
      <c r="C158" s="10">
        <v>20</v>
      </c>
      <c r="D158" s="13">
        <v>0</v>
      </c>
      <c r="E158" s="97">
        <f t="shared" si="6"/>
        <v>20</v>
      </c>
    </row>
    <row r="159" spans="1:5" ht="15" customHeight="1" x14ac:dyDescent="0.25">
      <c r="A159" s="11" t="s">
        <v>135</v>
      </c>
      <c r="B159" s="46" t="s">
        <v>251</v>
      </c>
      <c r="C159" s="10">
        <v>30</v>
      </c>
      <c r="D159" s="13">
        <v>0</v>
      </c>
      <c r="E159" s="97">
        <f t="shared" si="6"/>
        <v>30</v>
      </c>
    </row>
    <row r="160" spans="1:5" ht="15" customHeight="1" x14ac:dyDescent="0.25">
      <c r="A160" s="47" t="s">
        <v>136</v>
      </c>
      <c r="B160" s="46" t="s">
        <v>251</v>
      </c>
      <c r="C160" s="10">
        <v>100</v>
      </c>
      <c r="D160" s="13">
        <v>0</v>
      </c>
      <c r="E160" s="97">
        <f t="shared" si="6"/>
        <v>100</v>
      </c>
    </row>
    <row r="161" spans="1:5" ht="15" customHeight="1" x14ac:dyDescent="0.25">
      <c r="A161" s="47" t="s">
        <v>137</v>
      </c>
      <c r="B161" s="46" t="s">
        <v>232</v>
      </c>
      <c r="C161" s="10">
        <v>1050</v>
      </c>
      <c r="D161" s="13">
        <v>0</v>
      </c>
      <c r="E161" s="97">
        <f t="shared" si="6"/>
        <v>1050</v>
      </c>
    </row>
    <row r="162" spans="1:5" ht="15" customHeight="1" x14ac:dyDescent="0.25">
      <c r="A162" s="47" t="s">
        <v>138</v>
      </c>
      <c r="B162" s="46" t="s">
        <v>232</v>
      </c>
      <c r="C162" s="10">
        <v>4000</v>
      </c>
      <c r="D162" s="13">
        <v>0</v>
      </c>
      <c r="E162" s="97">
        <f t="shared" si="6"/>
        <v>4000</v>
      </c>
    </row>
    <row r="163" spans="1:5" ht="15" customHeight="1" x14ac:dyDescent="0.25">
      <c r="A163" s="47" t="s">
        <v>139</v>
      </c>
      <c r="B163" s="46" t="s">
        <v>251</v>
      </c>
      <c r="C163" s="10">
        <v>90</v>
      </c>
      <c r="D163" s="13">
        <v>0</v>
      </c>
      <c r="E163" s="97">
        <f t="shared" si="6"/>
        <v>90</v>
      </c>
    </row>
    <row r="164" spans="1:5" ht="15" customHeight="1" x14ac:dyDescent="0.25">
      <c r="A164" s="47" t="s">
        <v>140</v>
      </c>
      <c r="B164" s="46" t="s">
        <v>232</v>
      </c>
      <c r="C164" s="10">
        <v>50</v>
      </c>
      <c r="D164" s="13">
        <v>0</v>
      </c>
      <c r="E164" s="97">
        <f t="shared" si="6"/>
        <v>50</v>
      </c>
    </row>
    <row r="165" spans="1:5" ht="15" customHeight="1" x14ac:dyDescent="0.25">
      <c r="A165" s="47" t="s">
        <v>141</v>
      </c>
      <c r="B165" s="46" t="s">
        <v>232</v>
      </c>
      <c r="C165" s="10">
        <v>100</v>
      </c>
      <c r="D165" s="13">
        <v>0</v>
      </c>
      <c r="E165" s="97">
        <f t="shared" si="6"/>
        <v>100</v>
      </c>
    </row>
    <row r="166" spans="1:5" ht="15" customHeight="1" x14ac:dyDescent="0.25">
      <c r="A166" s="47" t="s">
        <v>142</v>
      </c>
      <c r="B166" s="46" t="s">
        <v>232</v>
      </c>
      <c r="C166" s="10">
        <v>650</v>
      </c>
      <c r="D166" s="13">
        <v>0</v>
      </c>
      <c r="E166" s="97">
        <f t="shared" si="6"/>
        <v>650</v>
      </c>
    </row>
    <row r="167" spans="1:5" ht="15" customHeight="1" x14ac:dyDescent="0.25">
      <c r="A167" s="54" t="s">
        <v>143</v>
      </c>
      <c r="B167" s="46" t="s">
        <v>251</v>
      </c>
      <c r="C167" s="10">
        <v>45</v>
      </c>
      <c r="D167" s="13">
        <v>0</v>
      </c>
      <c r="E167" s="97">
        <f t="shared" si="6"/>
        <v>45</v>
      </c>
    </row>
    <row r="168" spans="1:5" ht="15" customHeight="1" x14ac:dyDescent="0.25">
      <c r="A168" s="11" t="s">
        <v>144</v>
      </c>
      <c r="B168" s="46" t="s">
        <v>251</v>
      </c>
      <c r="C168" s="10">
        <v>30</v>
      </c>
      <c r="D168" s="13">
        <v>0</v>
      </c>
      <c r="E168" s="97">
        <f t="shared" si="6"/>
        <v>30</v>
      </c>
    </row>
    <row r="169" spans="1:5" ht="15" customHeight="1" x14ac:dyDescent="0.25">
      <c r="A169" s="54" t="s">
        <v>145</v>
      </c>
      <c r="B169" s="46" t="s">
        <v>251</v>
      </c>
      <c r="C169" s="10">
        <v>45</v>
      </c>
      <c r="D169" s="13">
        <v>0</v>
      </c>
      <c r="E169" s="97">
        <f t="shared" si="6"/>
        <v>45</v>
      </c>
    </row>
    <row r="170" spans="1:5" ht="15" customHeight="1" x14ac:dyDescent="0.25">
      <c r="A170" s="54" t="s">
        <v>146</v>
      </c>
      <c r="B170" s="46" t="s">
        <v>232</v>
      </c>
      <c r="C170" s="10">
        <v>50</v>
      </c>
      <c r="D170" s="13">
        <v>0</v>
      </c>
      <c r="E170" s="97">
        <f t="shared" si="6"/>
        <v>50</v>
      </c>
    </row>
    <row r="171" spans="1:5" ht="15.75" customHeight="1" x14ac:dyDescent="0.25">
      <c r="A171" s="11" t="s">
        <v>147</v>
      </c>
      <c r="B171" s="46" t="s">
        <v>232</v>
      </c>
      <c r="C171" s="10">
        <v>668</v>
      </c>
      <c r="D171" s="13">
        <v>0</v>
      </c>
      <c r="E171" s="97">
        <f t="shared" si="6"/>
        <v>668</v>
      </c>
    </row>
    <row r="172" spans="1:5" ht="15" customHeight="1" x14ac:dyDescent="0.25">
      <c r="A172" s="11" t="s">
        <v>148</v>
      </c>
      <c r="B172" s="46" t="s">
        <v>232</v>
      </c>
      <c r="C172" s="10">
        <v>526</v>
      </c>
      <c r="D172" s="13">
        <v>0</v>
      </c>
      <c r="E172" s="97">
        <f t="shared" si="6"/>
        <v>526</v>
      </c>
    </row>
    <row r="173" spans="1:5" ht="15" customHeight="1" x14ac:dyDescent="0.25">
      <c r="A173" s="11" t="s">
        <v>149</v>
      </c>
      <c r="B173" s="46" t="s">
        <v>232</v>
      </c>
      <c r="C173" s="10">
        <v>162</v>
      </c>
      <c r="D173" s="13">
        <v>0</v>
      </c>
      <c r="E173" s="97">
        <f t="shared" si="6"/>
        <v>162</v>
      </c>
    </row>
    <row r="174" spans="1:5" ht="15" customHeight="1" x14ac:dyDescent="0.25">
      <c r="A174" s="11" t="s">
        <v>150</v>
      </c>
      <c r="B174" s="46" t="s">
        <v>232</v>
      </c>
      <c r="C174" s="10">
        <v>541</v>
      </c>
      <c r="D174" s="13">
        <v>0</v>
      </c>
      <c r="E174" s="97">
        <f t="shared" si="6"/>
        <v>541</v>
      </c>
    </row>
    <row r="175" spans="1:5" ht="15" customHeight="1" x14ac:dyDescent="0.25">
      <c r="A175" s="11" t="s">
        <v>151</v>
      </c>
      <c r="B175" s="46" t="s">
        <v>232</v>
      </c>
      <c r="C175" s="10">
        <v>200</v>
      </c>
      <c r="D175" s="13">
        <v>0</v>
      </c>
      <c r="E175" s="97">
        <f t="shared" si="6"/>
        <v>200</v>
      </c>
    </row>
    <row r="176" spans="1:5" ht="13.5" customHeight="1" x14ac:dyDescent="0.25">
      <c r="A176" s="26" t="s">
        <v>152</v>
      </c>
      <c r="B176" s="46" t="s">
        <v>232</v>
      </c>
      <c r="C176" s="10">
        <v>200</v>
      </c>
      <c r="D176" s="13">
        <v>0</v>
      </c>
      <c r="E176" s="97">
        <f t="shared" si="6"/>
        <v>200</v>
      </c>
    </row>
    <row r="177" spans="1:6" ht="15" customHeight="1" x14ac:dyDescent="0.25">
      <c r="A177" s="11" t="s">
        <v>153</v>
      </c>
      <c r="B177" s="46" t="s">
        <v>232</v>
      </c>
      <c r="C177" s="10">
        <v>100</v>
      </c>
      <c r="D177" s="13">
        <v>0</v>
      </c>
      <c r="E177" s="97">
        <f t="shared" si="6"/>
        <v>100</v>
      </c>
    </row>
    <row r="178" spans="1:6" ht="16.5" customHeight="1" thickBot="1" x14ac:dyDescent="0.3">
      <c r="A178" s="48" t="s">
        <v>154</v>
      </c>
      <c r="B178" s="68"/>
      <c r="C178" s="21">
        <v>8239.5</v>
      </c>
      <c r="D178" s="16">
        <v>0</v>
      </c>
      <c r="E178" s="112">
        <f t="shared" si="6"/>
        <v>8239.5</v>
      </c>
    </row>
    <row r="179" spans="1:6" ht="12.75" customHeight="1" thickBot="1" x14ac:dyDescent="0.3">
      <c r="A179" s="49" t="s">
        <v>155</v>
      </c>
      <c r="B179" s="43"/>
      <c r="C179" s="35">
        <f>SUM(C181:C181)</f>
        <v>2548</v>
      </c>
      <c r="D179" s="35">
        <f>SUM(D181)</f>
        <v>605</v>
      </c>
      <c r="E179" s="114">
        <f t="shared" si="6"/>
        <v>3153</v>
      </c>
      <c r="F179" s="80"/>
    </row>
    <row r="180" spans="1:6" ht="12.75" customHeight="1" x14ac:dyDescent="0.25">
      <c r="A180" s="50" t="s">
        <v>26</v>
      </c>
      <c r="B180" s="40"/>
      <c r="C180" s="10"/>
      <c r="D180" s="10"/>
      <c r="E180" s="115"/>
    </row>
    <row r="181" spans="1:6" ht="15.75" customHeight="1" thickBot="1" x14ac:dyDescent="0.3">
      <c r="A181" s="77" t="s">
        <v>156</v>
      </c>
      <c r="B181" s="66"/>
      <c r="C181" s="21">
        <v>2548</v>
      </c>
      <c r="D181" s="16">
        <v>605</v>
      </c>
      <c r="E181" s="112">
        <f>SUM(C181:D181)</f>
        <v>3153</v>
      </c>
    </row>
    <row r="182" spans="1:6" ht="14.25" customHeight="1" thickBot="1" x14ac:dyDescent="0.3">
      <c r="A182" s="49" t="s">
        <v>157</v>
      </c>
      <c r="B182" s="43"/>
      <c r="C182" s="35">
        <f>SUM(C184:C198)</f>
        <v>19921.5</v>
      </c>
      <c r="D182" s="35">
        <f>SUM(D184:D198)</f>
        <v>24.46</v>
      </c>
      <c r="E182" s="114">
        <f>SUM(C182:D182)</f>
        <v>19945.96</v>
      </c>
      <c r="F182" s="80"/>
    </row>
    <row r="183" spans="1:6" ht="12.75" customHeight="1" x14ac:dyDescent="0.25">
      <c r="A183" s="50" t="s">
        <v>26</v>
      </c>
      <c r="B183" s="40"/>
      <c r="C183" s="10"/>
      <c r="D183" s="10"/>
      <c r="E183" s="113"/>
    </row>
    <row r="184" spans="1:6" ht="26.25" customHeight="1" x14ac:dyDescent="0.25">
      <c r="A184" s="11" t="s">
        <v>247</v>
      </c>
      <c r="B184" s="46" t="s">
        <v>205</v>
      </c>
      <c r="C184" s="10">
        <v>600</v>
      </c>
      <c r="D184" s="13">
        <v>0</v>
      </c>
      <c r="E184" s="97">
        <f t="shared" ref="E184:E199" si="7">SUM(C184:D184)</f>
        <v>600</v>
      </c>
    </row>
    <row r="185" spans="1:6" ht="15" customHeight="1" x14ac:dyDescent="0.25">
      <c r="A185" s="11" t="s">
        <v>246</v>
      </c>
      <c r="B185" s="46" t="s">
        <v>126</v>
      </c>
      <c r="C185" s="10">
        <v>660</v>
      </c>
      <c r="D185" s="13">
        <v>0</v>
      </c>
      <c r="E185" s="97">
        <f t="shared" si="7"/>
        <v>660</v>
      </c>
    </row>
    <row r="186" spans="1:6" ht="26.25" customHeight="1" x14ac:dyDescent="0.25">
      <c r="A186" s="11" t="s">
        <v>248</v>
      </c>
      <c r="B186" s="46" t="s">
        <v>249</v>
      </c>
      <c r="C186" s="10">
        <v>300</v>
      </c>
      <c r="D186" s="13">
        <v>0</v>
      </c>
      <c r="E186" s="97">
        <f t="shared" si="7"/>
        <v>300</v>
      </c>
    </row>
    <row r="187" spans="1:6" ht="15" customHeight="1" x14ac:dyDescent="0.25">
      <c r="A187" s="11" t="s">
        <v>161</v>
      </c>
      <c r="B187" s="46" t="s">
        <v>232</v>
      </c>
      <c r="C187" s="10">
        <v>7622</v>
      </c>
      <c r="D187" s="13">
        <v>0</v>
      </c>
      <c r="E187" s="97">
        <f t="shared" si="7"/>
        <v>7622</v>
      </c>
    </row>
    <row r="188" spans="1:6" ht="24.75" customHeight="1" x14ac:dyDescent="0.25">
      <c r="A188" s="11" t="s">
        <v>162</v>
      </c>
      <c r="B188" s="46" t="s">
        <v>255</v>
      </c>
      <c r="C188" s="10">
        <v>850</v>
      </c>
      <c r="D188" s="13">
        <v>0</v>
      </c>
      <c r="E188" s="97">
        <f t="shared" si="7"/>
        <v>850</v>
      </c>
    </row>
    <row r="189" spans="1:6" ht="27.75" customHeight="1" x14ac:dyDescent="0.25">
      <c r="A189" s="11" t="s">
        <v>163</v>
      </c>
      <c r="B189" s="46"/>
      <c r="C189" s="10">
        <v>355</v>
      </c>
      <c r="D189" s="13">
        <v>0</v>
      </c>
      <c r="E189" s="97">
        <f t="shared" si="7"/>
        <v>355</v>
      </c>
    </row>
    <row r="190" spans="1:6" ht="15.75" customHeight="1" x14ac:dyDescent="0.25">
      <c r="A190" s="47" t="s">
        <v>164</v>
      </c>
      <c r="B190" s="46" t="s">
        <v>256</v>
      </c>
      <c r="C190" s="10">
        <v>500</v>
      </c>
      <c r="D190" s="13">
        <v>0</v>
      </c>
      <c r="E190" s="97">
        <f t="shared" si="7"/>
        <v>500</v>
      </c>
    </row>
    <row r="191" spans="1:6" ht="26.25" customHeight="1" x14ac:dyDescent="0.25">
      <c r="A191" s="11" t="s">
        <v>165</v>
      </c>
      <c r="B191" s="46"/>
      <c r="C191" s="10">
        <v>70</v>
      </c>
      <c r="D191" s="13">
        <v>0</v>
      </c>
      <c r="E191" s="97">
        <f t="shared" si="7"/>
        <v>70</v>
      </c>
    </row>
    <row r="192" spans="1:6" ht="27.75" customHeight="1" x14ac:dyDescent="0.25">
      <c r="A192" s="26" t="s">
        <v>252</v>
      </c>
      <c r="B192" s="46"/>
      <c r="C192" s="10">
        <v>500</v>
      </c>
      <c r="D192" s="13">
        <v>0</v>
      </c>
      <c r="E192" s="97">
        <f t="shared" si="7"/>
        <v>500</v>
      </c>
    </row>
    <row r="193" spans="1:6" ht="15.75" customHeight="1" x14ac:dyDescent="0.25">
      <c r="A193" s="47" t="s">
        <v>166</v>
      </c>
      <c r="B193" s="46"/>
      <c r="C193" s="10">
        <v>1</v>
      </c>
      <c r="D193" s="13">
        <v>0</v>
      </c>
      <c r="E193" s="97">
        <f t="shared" si="7"/>
        <v>1</v>
      </c>
    </row>
    <row r="194" spans="1:6" ht="13.5" customHeight="1" x14ac:dyDescent="0.25">
      <c r="A194" s="47" t="s">
        <v>167</v>
      </c>
      <c r="B194" s="46"/>
      <c r="C194" s="10">
        <v>199</v>
      </c>
      <c r="D194" s="13">
        <v>0</v>
      </c>
      <c r="E194" s="97">
        <f t="shared" si="7"/>
        <v>199</v>
      </c>
    </row>
    <row r="195" spans="1:6" ht="15" customHeight="1" x14ac:dyDescent="0.25">
      <c r="A195" s="47" t="s">
        <v>168</v>
      </c>
      <c r="B195" s="46"/>
      <c r="C195" s="10">
        <v>15</v>
      </c>
      <c r="D195" s="13">
        <v>0</v>
      </c>
      <c r="E195" s="97">
        <f t="shared" si="7"/>
        <v>15</v>
      </c>
    </row>
    <row r="196" spans="1:6" ht="15" customHeight="1" x14ac:dyDescent="0.25">
      <c r="A196" s="11" t="s">
        <v>169</v>
      </c>
      <c r="B196" s="46"/>
      <c r="C196" s="10">
        <v>500</v>
      </c>
      <c r="D196" s="13">
        <v>0</v>
      </c>
      <c r="E196" s="97">
        <f t="shared" si="7"/>
        <v>500</v>
      </c>
    </row>
    <row r="197" spans="1:6" ht="14.25" customHeight="1" x14ac:dyDescent="0.25">
      <c r="A197" s="11" t="s">
        <v>253</v>
      </c>
      <c r="B197" s="46" t="s">
        <v>258</v>
      </c>
      <c r="C197" s="10">
        <v>166.03</v>
      </c>
      <c r="D197" s="86">
        <v>0</v>
      </c>
      <c r="E197" s="97">
        <f t="shared" si="7"/>
        <v>166.03</v>
      </c>
    </row>
    <row r="198" spans="1:6" ht="27" customHeight="1" x14ac:dyDescent="0.25">
      <c r="A198" s="11" t="s">
        <v>170</v>
      </c>
      <c r="B198" s="42"/>
      <c r="C198" s="13">
        <v>7583.47</v>
      </c>
      <c r="D198" s="13">
        <f>24.46</f>
        <v>24.46</v>
      </c>
      <c r="E198" s="97">
        <f t="shared" si="7"/>
        <v>7607.93</v>
      </c>
    </row>
    <row r="199" spans="1:6" ht="16.350000000000001" customHeight="1" thickBot="1" x14ac:dyDescent="0.3">
      <c r="A199" s="143" t="s">
        <v>171</v>
      </c>
      <c r="B199" s="144"/>
      <c r="C199" s="145">
        <f>SUM(C201:C202)</f>
        <v>62816</v>
      </c>
      <c r="D199" s="145">
        <f>SUM(D201:D202)</f>
        <v>0</v>
      </c>
      <c r="E199" s="146">
        <f t="shared" si="7"/>
        <v>62816</v>
      </c>
      <c r="F199" s="80"/>
    </row>
    <row r="200" spans="1:6" ht="13.5" customHeight="1" x14ac:dyDescent="0.25">
      <c r="A200" s="50" t="s">
        <v>26</v>
      </c>
      <c r="B200" s="40"/>
      <c r="C200" s="10"/>
      <c r="D200" s="10"/>
      <c r="E200" s="113"/>
    </row>
    <row r="201" spans="1:6" ht="17.25" customHeight="1" x14ac:dyDescent="0.25">
      <c r="A201" s="47" t="s">
        <v>29</v>
      </c>
      <c r="B201" s="42"/>
      <c r="C201" s="10">
        <v>400</v>
      </c>
      <c r="D201" s="13">
        <v>0</v>
      </c>
      <c r="E201" s="97">
        <f>SUM(C201:D201)</f>
        <v>400</v>
      </c>
    </row>
    <row r="202" spans="1:6" ht="15.75" customHeight="1" thickBot="1" x14ac:dyDescent="0.3">
      <c r="A202" s="48" t="s">
        <v>172</v>
      </c>
      <c r="B202" s="38"/>
      <c r="C202" s="21">
        <v>62416</v>
      </c>
      <c r="D202" s="16">
        <v>0</v>
      </c>
      <c r="E202" s="112">
        <f>SUM(C202:D202)</f>
        <v>62416</v>
      </c>
    </row>
    <row r="203" spans="1:6" ht="16.5" customHeight="1" thickBot="1" x14ac:dyDescent="0.3">
      <c r="A203" s="49" t="s">
        <v>173</v>
      </c>
      <c r="B203" s="43"/>
      <c r="C203" s="35">
        <f>SUM(C205:C206)</f>
        <v>23860.5</v>
      </c>
      <c r="D203" s="35">
        <f>SUM(D205:D206)</f>
        <v>-150</v>
      </c>
      <c r="E203" s="114">
        <f>SUM(C203:D203)</f>
        <v>23710.5</v>
      </c>
      <c r="F203" s="80"/>
    </row>
    <row r="204" spans="1:6" ht="15" customHeight="1" x14ac:dyDescent="0.25">
      <c r="A204" s="50" t="s">
        <v>26</v>
      </c>
      <c r="B204" s="40"/>
      <c r="C204" s="10"/>
      <c r="D204" s="10"/>
      <c r="E204" s="113"/>
    </row>
    <row r="205" spans="1:6" ht="15.75" customHeight="1" x14ac:dyDescent="0.25">
      <c r="A205" s="11" t="s">
        <v>29</v>
      </c>
      <c r="B205" s="42"/>
      <c r="C205" s="10">
        <v>100</v>
      </c>
      <c r="D205" s="13">
        <v>0</v>
      </c>
      <c r="E205" s="97">
        <f>SUM(C205:D205)</f>
        <v>100</v>
      </c>
    </row>
    <row r="206" spans="1:6" ht="16.5" customHeight="1" thickBot="1" x14ac:dyDescent="0.3">
      <c r="A206" s="14" t="s">
        <v>174</v>
      </c>
      <c r="B206" s="38"/>
      <c r="C206" s="16">
        <v>23760.5</v>
      </c>
      <c r="D206" s="16">
        <f>-150</f>
        <v>-150</v>
      </c>
      <c r="E206" s="112">
        <f>SUM(C206:D206)</f>
        <v>23610.5</v>
      </c>
    </row>
    <row r="207" spans="1:6" ht="15.75" customHeight="1" thickBot="1" x14ac:dyDescent="0.3">
      <c r="A207" s="57" t="s">
        <v>175</v>
      </c>
      <c r="B207" s="43"/>
      <c r="C207" s="35">
        <f>SUM(C209:C210)</f>
        <v>5804</v>
      </c>
      <c r="D207" s="35">
        <f>SUM(D209:D210)</f>
        <v>0</v>
      </c>
      <c r="E207" s="114">
        <f>SUM(C207:D207)</f>
        <v>5804</v>
      </c>
      <c r="F207" s="80"/>
    </row>
    <row r="208" spans="1:6" ht="13.5" customHeight="1" x14ac:dyDescent="0.25">
      <c r="A208" s="50" t="s">
        <v>26</v>
      </c>
      <c r="B208" s="40"/>
      <c r="C208" s="10"/>
      <c r="D208" s="10"/>
      <c r="E208" s="113"/>
    </row>
    <row r="209" spans="1:6" ht="15.75" customHeight="1" x14ac:dyDescent="0.25">
      <c r="A209" s="47" t="s">
        <v>29</v>
      </c>
      <c r="B209" s="42"/>
      <c r="C209" s="10">
        <v>410</v>
      </c>
      <c r="D209" s="13">
        <v>0</v>
      </c>
      <c r="E209" s="97">
        <f>SUM(C209:D209)</f>
        <v>410</v>
      </c>
    </row>
    <row r="210" spans="1:6" ht="27" customHeight="1" thickBot="1" x14ac:dyDescent="0.3">
      <c r="A210" s="14" t="s">
        <v>176</v>
      </c>
      <c r="B210" s="38"/>
      <c r="C210" s="21">
        <v>5394</v>
      </c>
      <c r="D210" s="16">
        <v>0</v>
      </c>
      <c r="E210" s="112">
        <f>SUM(C210:D210)</f>
        <v>5394</v>
      </c>
    </row>
    <row r="211" spans="1:6" ht="16.5" customHeight="1" thickBot="1" x14ac:dyDescent="0.3">
      <c r="A211" s="58" t="s">
        <v>177</v>
      </c>
      <c r="B211" s="59"/>
      <c r="C211" s="60">
        <f>C24+C27+C32+C40+C44+C49+C119+C131+C140+C179+C182+C199+C203+C207</f>
        <v>1647096.9</v>
      </c>
      <c r="D211" s="60">
        <f>SUM(D24+D27+D32+D40+D44+D49+D119+D131+D140+D179+D182+D199+D203+D207)</f>
        <v>-4763.54</v>
      </c>
      <c r="E211" s="124">
        <f>SUM(C211:D211)</f>
        <v>1642333.3599999999</v>
      </c>
      <c r="F211" s="80"/>
    </row>
    <row r="212" spans="1:6" ht="13.5" customHeight="1" thickBot="1" x14ac:dyDescent="0.3">
      <c r="A212" s="131"/>
      <c r="B212" s="132"/>
      <c r="C212" s="21"/>
      <c r="D212" s="21"/>
      <c r="E212" s="117"/>
    </row>
    <row r="213" spans="1:6" ht="15.75" customHeight="1" thickBot="1" x14ac:dyDescent="0.3">
      <c r="A213" s="58" t="s">
        <v>178</v>
      </c>
      <c r="B213" s="133"/>
      <c r="C213" s="32"/>
      <c r="D213" s="32"/>
      <c r="E213" s="134"/>
    </row>
    <row r="214" spans="1:6" ht="17.25" customHeight="1" thickBot="1" x14ac:dyDescent="0.3">
      <c r="A214" s="49" t="s">
        <v>25</v>
      </c>
      <c r="B214" s="43"/>
      <c r="C214" s="35">
        <f>SUM(C216)</f>
        <v>0</v>
      </c>
      <c r="D214" s="35">
        <f>SUM(D216)</f>
        <v>0</v>
      </c>
      <c r="E214" s="114">
        <f>SUM(C214:D214)</f>
        <v>0</v>
      </c>
      <c r="F214" s="80"/>
    </row>
    <row r="215" spans="1:6" ht="15" customHeight="1" x14ac:dyDescent="0.25">
      <c r="A215" s="50" t="s">
        <v>26</v>
      </c>
      <c r="B215" s="40"/>
      <c r="C215" s="10"/>
      <c r="D215" s="10"/>
      <c r="E215" s="113"/>
    </row>
    <row r="216" spans="1:6" ht="18" customHeight="1" thickBot="1" x14ac:dyDescent="0.3">
      <c r="A216" s="48" t="s">
        <v>179</v>
      </c>
      <c r="B216" s="38"/>
      <c r="C216" s="16">
        <v>0</v>
      </c>
      <c r="D216" s="16">
        <v>0</v>
      </c>
      <c r="E216" s="112">
        <f>SUM(C216:D216)</f>
        <v>0</v>
      </c>
    </row>
    <row r="217" spans="1:6" ht="17.25" customHeight="1" thickBot="1" x14ac:dyDescent="0.3">
      <c r="A217" s="49" t="s">
        <v>180</v>
      </c>
      <c r="B217" s="43"/>
      <c r="C217" s="35">
        <f>SUM(C219:C221)</f>
        <v>320</v>
      </c>
      <c r="D217" s="35">
        <f>SUM(D219:D221)</f>
        <v>0</v>
      </c>
      <c r="E217" s="114">
        <f>SUM(C217:D217)</f>
        <v>320</v>
      </c>
      <c r="F217" s="80"/>
    </row>
    <row r="218" spans="1:6" ht="15" customHeight="1" x14ac:dyDescent="0.25">
      <c r="A218" s="50" t="s">
        <v>26</v>
      </c>
      <c r="B218" s="40"/>
      <c r="C218" s="10"/>
      <c r="D218" s="10"/>
      <c r="E218" s="113"/>
    </row>
    <row r="219" spans="1:6" ht="16.5" customHeight="1" x14ac:dyDescent="0.25">
      <c r="A219" s="47" t="s">
        <v>181</v>
      </c>
      <c r="B219" s="42"/>
      <c r="C219" s="10">
        <v>0</v>
      </c>
      <c r="D219" s="13">
        <v>0</v>
      </c>
      <c r="E219" s="97">
        <f>SUM(C219:D219)</f>
        <v>0</v>
      </c>
    </row>
    <row r="220" spans="1:6" ht="17.25" customHeight="1" x14ac:dyDescent="0.25">
      <c r="A220" s="47" t="s">
        <v>182</v>
      </c>
      <c r="B220" s="42"/>
      <c r="C220" s="10">
        <v>320</v>
      </c>
      <c r="D220" s="86">
        <v>0</v>
      </c>
      <c r="E220" s="97">
        <f>SUM(C220:D220)</f>
        <v>320</v>
      </c>
    </row>
    <row r="221" spans="1:6" ht="17.25" customHeight="1" thickBot="1" x14ac:dyDescent="0.3">
      <c r="A221" s="48" t="s">
        <v>183</v>
      </c>
      <c r="B221" s="38"/>
      <c r="C221" s="21">
        <v>0</v>
      </c>
      <c r="D221" s="94">
        <v>0</v>
      </c>
      <c r="E221" s="112">
        <f>SUM(C221:D221)</f>
        <v>0</v>
      </c>
    </row>
    <row r="222" spans="1:6" ht="16.5" customHeight="1" thickBot="1" x14ac:dyDescent="0.3">
      <c r="A222" s="49" t="s">
        <v>32</v>
      </c>
      <c r="B222" s="43"/>
      <c r="C222" s="35">
        <f>SUM(C224:C231)</f>
        <v>277123.01</v>
      </c>
      <c r="D222" s="35">
        <f>SUM(D224:D231)</f>
        <v>0</v>
      </c>
      <c r="E222" s="114">
        <f>SUM(C222:D222)</f>
        <v>277123.01</v>
      </c>
      <c r="F222" s="80"/>
    </row>
    <row r="223" spans="1:6" ht="15" customHeight="1" x14ac:dyDescent="0.25">
      <c r="A223" s="50" t="s">
        <v>26</v>
      </c>
      <c r="B223" s="40"/>
      <c r="C223" s="10"/>
      <c r="D223" s="10"/>
      <c r="E223" s="113"/>
    </row>
    <row r="224" spans="1:6" ht="15.75" customHeight="1" x14ac:dyDescent="0.25">
      <c r="A224" s="47" t="s">
        <v>184</v>
      </c>
      <c r="B224" s="42"/>
      <c r="C224" s="10">
        <v>800</v>
      </c>
      <c r="D224" s="13">
        <v>0</v>
      </c>
      <c r="E224" s="97">
        <f t="shared" ref="E224:E232" si="8">SUM(C224:D224)</f>
        <v>800</v>
      </c>
    </row>
    <row r="225" spans="1:6" ht="17.25" customHeight="1" x14ac:dyDescent="0.25">
      <c r="A225" s="47" t="s">
        <v>185</v>
      </c>
      <c r="B225" s="42"/>
      <c r="C225" s="10">
        <v>1550</v>
      </c>
      <c r="D225" s="13">
        <v>0</v>
      </c>
      <c r="E225" s="97">
        <f t="shared" si="8"/>
        <v>1550</v>
      </c>
    </row>
    <row r="226" spans="1:6" ht="16.5" customHeight="1" x14ac:dyDescent="0.25">
      <c r="A226" s="11" t="s">
        <v>186</v>
      </c>
      <c r="B226" s="42"/>
      <c r="C226" s="10">
        <v>650</v>
      </c>
      <c r="D226" s="13">
        <v>0</v>
      </c>
      <c r="E226" s="97">
        <f t="shared" si="8"/>
        <v>650</v>
      </c>
    </row>
    <row r="227" spans="1:6" ht="17.25" customHeight="1" x14ac:dyDescent="0.25">
      <c r="A227" s="47" t="s">
        <v>187</v>
      </c>
      <c r="B227" s="42"/>
      <c r="C227" s="10">
        <v>1450</v>
      </c>
      <c r="D227" s="13">
        <v>0</v>
      </c>
      <c r="E227" s="97">
        <f t="shared" si="8"/>
        <v>1450</v>
      </c>
    </row>
    <row r="228" spans="1:6" ht="16.5" customHeight="1" x14ac:dyDescent="0.25">
      <c r="A228" s="11" t="s">
        <v>188</v>
      </c>
      <c r="B228" s="42"/>
      <c r="C228" s="13">
        <v>550</v>
      </c>
      <c r="D228" s="13">
        <v>0</v>
      </c>
      <c r="E228" s="97">
        <f t="shared" si="8"/>
        <v>550</v>
      </c>
    </row>
    <row r="229" spans="1:6" ht="26.25" customHeight="1" x14ac:dyDescent="0.25">
      <c r="A229" s="11" t="s">
        <v>189</v>
      </c>
      <c r="B229" s="42"/>
      <c r="C229" s="10">
        <v>14531.5</v>
      </c>
      <c r="D229" s="13">
        <v>0</v>
      </c>
      <c r="E229" s="97">
        <f t="shared" si="8"/>
        <v>14531.5</v>
      </c>
    </row>
    <row r="230" spans="1:6" ht="26.25" customHeight="1" x14ac:dyDescent="0.25">
      <c r="A230" s="11" t="s">
        <v>190</v>
      </c>
      <c r="B230" s="42"/>
      <c r="C230" s="10">
        <v>257591.51</v>
      </c>
      <c r="D230" s="13">
        <v>0</v>
      </c>
      <c r="E230" s="97">
        <f t="shared" si="8"/>
        <v>257591.51</v>
      </c>
    </row>
    <row r="231" spans="1:6" ht="15.75" customHeight="1" thickBot="1" x14ac:dyDescent="0.3">
      <c r="A231" s="48" t="s">
        <v>191</v>
      </c>
      <c r="B231" s="38"/>
      <c r="C231" s="21">
        <v>0</v>
      </c>
      <c r="D231" s="94">
        <v>0</v>
      </c>
      <c r="E231" s="112">
        <f t="shared" si="8"/>
        <v>0</v>
      </c>
    </row>
    <row r="232" spans="1:6" ht="15" customHeight="1" thickBot="1" x14ac:dyDescent="0.3">
      <c r="A232" s="49" t="s">
        <v>40</v>
      </c>
      <c r="B232" s="43"/>
      <c r="C232" s="35">
        <f>SUM(C234:C235)</f>
        <v>12753.65</v>
      </c>
      <c r="D232" s="35">
        <f>SUM(D234:D235)</f>
        <v>5113</v>
      </c>
      <c r="E232" s="114">
        <f t="shared" si="8"/>
        <v>17866.650000000001</v>
      </c>
      <c r="F232" s="80"/>
    </row>
    <row r="233" spans="1:6" ht="15.75" customHeight="1" x14ac:dyDescent="0.25">
      <c r="A233" s="50" t="s">
        <v>26</v>
      </c>
      <c r="B233" s="40"/>
      <c r="C233" s="10"/>
      <c r="D233" s="10"/>
      <c r="E233" s="113"/>
    </row>
    <row r="234" spans="1:6" ht="15.75" customHeight="1" x14ac:dyDescent="0.25">
      <c r="A234" s="47" t="s">
        <v>181</v>
      </c>
      <c r="B234" s="42"/>
      <c r="C234" s="10">
        <v>11837.48</v>
      </c>
      <c r="D234" s="13">
        <v>5013</v>
      </c>
      <c r="E234" s="97">
        <f>SUM(C234:D234)</f>
        <v>16850.48</v>
      </c>
    </row>
    <row r="235" spans="1:6" ht="16.5" customHeight="1" thickBot="1" x14ac:dyDescent="0.3">
      <c r="A235" s="14" t="s">
        <v>192</v>
      </c>
      <c r="B235" s="38"/>
      <c r="C235" s="21">
        <v>916.17</v>
      </c>
      <c r="D235" s="16">
        <v>100</v>
      </c>
      <c r="E235" s="112">
        <f>SUM(C235:D235)</f>
        <v>1016.17</v>
      </c>
    </row>
    <row r="236" spans="1:6" ht="16.5" customHeight="1" thickBot="1" x14ac:dyDescent="0.3">
      <c r="A236" s="61" t="s">
        <v>42</v>
      </c>
      <c r="B236" s="39"/>
      <c r="C236" s="35">
        <f>SUM(C238:C239)</f>
        <v>0</v>
      </c>
      <c r="D236" s="130">
        <f>SUM(D238:D239)</f>
        <v>0</v>
      </c>
      <c r="E236" s="114">
        <f>SUM(C236:D236)</f>
        <v>0</v>
      </c>
      <c r="F236" s="80"/>
    </row>
    <row r="237" spans="1:6" ht="15" customHeight="1" x14ac:dyDescent="0.25">
      <c r="A237" s="50" t="s">
        <v>26</v>
      </c>
      <c r="B237" s="40"/>
      <c r="C237" s="10"/>
      <c r="D237" s="25"/>
      <c r="E237" s="113"/>
    </row>
    <row r="238" spans="1:6" ht="17.25" customHeight="1" x14ac:dyDescent="0.25">
      <c r="A238" s="47" t="s">
        <v>181</v>
      </c>
      <c r="B238" s="42"/>
      <c r="C238" s="10">
        <v>0</v>
      </c>
      <c r="D238" s="95">
        <v>0</v>
      </c>
      <c r="E238" s="97">
        <f t="shared" ref="E238:E244" si="9">SUM(C238:D238)</f>
        <v>0</v>
      </c>
    </row>
    <row r="239" spans="1:6" ht="17.25" customHeight="1" thickBot="1" x14ac:dyDescent="0.3">
      <c r="A239" s="48" t="s">
        <v>193</v>
      </c>
      <c r="B239" s="38"/>
      <c r="C239" s="21">
        <v>0</v>
      </c>
      <c r="D239" s="129">
        <v>0</v>
      </c>
      <c r="E239" s="112">
        <f t="shared" si="9"/>
        <v>0</v>
      </c>
    </row>
    <row r="240" spans="1:6" ht="15.75" customHeight="1" thickBot="1" x14ac:dyDescent="0.3">
      <c r="A240" s="49" t="s">
        <v>45</v>
      </c>
      <c r="B240" s="43"/>
      <c r="C240" s="35">
        <f>SUM(C242:C243)</f>
        <v>1415</v>
      </c>
      <c r="D240" s="35">
        <f>SUM(D242:D243)</f>
        <v>130</v>
      </c>
      <c r="E240" s="114">
        <f t="shared" si="9"/>
        <v>1545</v>
      </c>
      <c r="F240" s="80"/>
    </row>
    <row r="241" spans="1:6" ht="15.75" customHeight="1" x14ac:dyDescent="0.25">
      <c r="A241" s="50" t="s">
        <v>26</v>
      </c>
      <c r="B241" s="40"/>
      <c r="C241" s="10"/>
      <c r="D241" s="10"/>
      <c r="E241" s="113">
        <f t="shared" si="9"/>
        <v>0</v>
      </c>
    </row>
    <row r="242" spans="1:6" ht="16.5" customHeight="1" x14ac:dyDescent="0.25">
      <c r="A242" s="47" t="s">
        <v>181</v>
      </c>
      <c r="B242" s="42"/>
      <c r="C242" s="10">
        <v>1415</v>
      </c>
      <c r="D242" s="13">
        <v>130</v>
      </c>
      <c r="E242" s="97">
        <f t="shared" si="9"/>
        <v>1545</v>
      </c>
    </row>
    <row r="243" spans="1:6" ht="15" customHeight="1" thickBot="1" x14ac:dyDescent="0.3">
      <c r="A243" s="48" t="s">
        <v>194</v>
      </c>
      <c r="B243" s="38"/>
      <c r="C243" s="16">
        <v>0</v>
      </c>
      <c r="D243" s="16">
        <v>0</v>
      </c>
      <c r="E243" s="112">
        <f t="shared" si="9"/>
        <v>0</v>
      </c>
    </row>
    <row r="244" spans="1:6" ht="16.350000000000001" customHeight="1" thickBot="1" x14ac:dyDescent="0.3">
      <c r="A244" s="49" t="s">
        <v>108</v>
      </c>
      <c r="B244" s="43"/>
      <c r="C244" s="35">
        <f>SUM(C246:C247)</f>
        <v>73386</v>
      </c>
      <c r="D244" s="35">
        <f>SUM(D246:D247)</f>
        <v>0</v>
      </c>
      <c r="E244" s="114">
        <f t="shared" si="9"/>
        <v>73386</v>
      </c>
      <c r="F244" s="80"/>
    </row>
    <row r="245" spans="1:6" ht="12.75" customHeight="1" x14ac:dyDescent="0.25">
      <c r="A245" s="50" t="s">
        <v>26</v>
      </c>
      <c r="B245" s="40"/>
      <c r="C245" s="10"/>
      <c r="D245" s="10"/>
      <c r="E245" s="113"/>
    </row>
    <row r="246" spans="1:6" ht="15.75" customHeight="1" x14ac:dyDescent="0.25">
      <c r="A246" s="47" t="s">
        <v>181</v>
      </c>
      <c r="B246" s="42"/>
      <c r="C246" s="10">
        <v>73386</v>
      </c>
      <c r="D246" s="13">
        <v>0</v>
      </c>
      <c r="E246" s="97">
        <f>SUM(C246:D246)</f>
        <v>73386</v>
      </c>
    </row>
    <row r="247" spans="1:6" ht="26.25" customHeight="1" thickBot="1" x14ac:dyDescent="0.3">
      <c r="A247" s="14" t="s">
        <v>195</v>
      </c>
      <c r="B247" s="38"/>
      <c r="C247" s="16">
        <v>0</v>
      </c>
      <c r="D247" s="94">
        <v>0</v>
      </c>
      <c r="E247" s="112">
        <f>SUM(C247:D247)</f>
        <v>0</v>
      </c>
    </row>
    <row r="248" spans="1:6" ht="15.75" customHeight="1" thickBot="1" x14ac:dyDescent="0.3">
      <c r="A248" s="49" t="s">
        <v>115</v>
      </c>
      <c r="B248" s="43"/>
      <c r="C248" s="35">
        <f>SUM(C250:C255)</f>
        <v>11924.69</v>
      </c>
      <c r="D248" s="128">
        <f>SUM(D250:D255)</f>
        <v>0</v>
      </c>
      <c r="E248" s="114">
        <f>SUM(C248:D248)</f>
        <v>11924.69</v>
      </c>
      <c r="F248" s="80"/>
    </row>
    <row r="249" spans="1:6" ht="13.5" customHeight="1" x14ac:dyDescent="0.25">
      <c r="A249" s="50" t="s">
        <v>26</v>
      </c>
      <c r="B249" s="40"/>
      <c r="C249" s="10"/>
      <c r="D249" s="87"/>
      <c r="E249" s="113"/>
    </row>
    <row r="250" spans="1:6" ht="15" customHeight="1" x14ac:dyDescent="0.25">
      <c r="A250" s="47" t="s">
        <v>181</v>
      </c>
      <c r="B250" s="42"/>
      <c r="C250" s="10">
        <v>1224.69</v>
      </c>
      <c r="D250" s="86">
        <v>0</v>
      </c>
      <c r="E250" s="97">
        <f t="shared" ref="E250:E256" si="10">SUM(C250:D250)</f>
        <v>1224.69</v>
      </c>
    </row>
    <row r="251" spans="1:6" ht="27.75" customHeight="1" x14ac:dyDescent="0.25">
      <c r="A251" s="11" t="s">
        <v>197</v>
      </c>
      <c r="B251" s="46" t="s">
        <v>117</v>
      </c>
      <c r="C251" s="10">
        <v>700</v>
      </c>
      <c r="D251" s="86">
        <v>0</v>
      </c>
      <c r="E251" s="97">
        <f t="shared" si="10"/>
        <v>700</v>
      </c>
    </row>
    <row r="252" spans="1:6" ht="26.25" customHeight="1" x14ac:dyDescent="0.25">
      <c r="A252" s="11" t="s">
        <v>250</v>
      </c>
      <c r="B252" s="46" t="s">
        <v>123</v>
      </c>
      <c r="C252" s="10">
        <v>9400</v>
      </c>
      <c r="D252" s="86">
        <v>0</v>
      </c>
      <c r="E252" s="97">
        <f t="shared" si="10"/>
        <v>9400</v>
      </c>
    </row>
    <row r="253" spans="1:6" ht="16.5" customHeight="1" x14ac:dyDescent="0.25">
      <c r="A253" s="11" t="s">
        <v>198</v>
      </c>
      <c r="B253" s="46" t="s">
        <v>259</v>
      </c>
      <c r="C253" s="10">
        <v>400</v>
      </c>
      <c r="D253" s="86">
        <v>0</v>
      </c>
      <c r="E253" s="97">
        <f t="shared" si="10"/>
        <v>400</v>
      </c>
    </row>
    <row r="254" spans="1:6" ht="24.75" customHeight="1" x14ac:dyDescent="0.25">
      <c r="A254" s="11" t="s">
        <v>254</v>
      </c>
      <c r="B254" s="46" t="s">
        <v>35</v>
      </c>
      <c r="C254" s="10">
        <v>200</v>
      </c>
      <c r="D254" s="86">
        <v>0</v>
      </c>
      <c r="E254" s="97">
        <f t="shared" si="10"/>
        <v>200</v>
      </c>
    </row>
    <row r="255" spans="1:6" ht="27.75" customHeight="1" thickBot="1" x14ac:dyDescent="0.3">
      <c r="A255" s="14" t="s">
        <v>199</v>
      </c>
      <c r="B255" s="38"/>
      <c r="C255" s="16">
        <v>0</v>
      </c>
      <c r="D255" s="94">
        <v>0</v>
      </c>
      <c r="E255" s="112">
        <f t="shared" si="10"/>
        <v>0</v>
      </c>
    </row>
    <row r="256" spans="1:6" ht="13.5" customHeight="1" thickBot="1" x14ac:dyDescent="0.3">
      <c r="A256" s="49" t="s">
        <v>122</v>
      </c>
      <c r="B256" s="43"/>
      <c r="C256" s="35">
        <f>SUM(C258:C259)</f>
        <v>1000</v>
      </c>
      <c r="D256" s="35">
        <f>SUM(D258:D259)</f>
        <v>0</v>
      </c>
      <c r="E256" s="114">
        <f t="shared" si="10"/>
        <v>1000</v>
      </c>
      <c r="F256" s="80"/>
    </row>
    <row r="257" spans="1:6" ht="13.5" customHeight="1" x14ac:dyDescent="0.25">
      <c r="A257" s="50" t="s">
        <v>26</v>
      </c>
      <c r="B257" s="40"/>
      <c r="C257" s="10"/>
      <c r="D257" s="10"/>
      <c r="E257" s="113"/>
    </row>
    <row r="258" spans="1:6" ht="15" customHeight="1" x14ac:dyDescent="0.25">
      <c r="A258" s="11" t="s">
        <v>200</v>
      </c>
      <c r="B258" s="46" t="s">
        <v>232</v>
      </c>
      <c r="C258" s="10">
        <v>1000</v>
      </c>
      <c r="D258" s="13">
        <v>0</v>
      </c>
      <c r="E258" s="97">
        <f>SUM(C258:D258)</f>
        <v>1000</v>
      </c>
    </row>
    <row r="259" spans="1:6" ht="17.25" customHeight="1" thickBot="1" x14ac:dyDescent="0.3">
      <c r="A259" s="48" t="s">
        <v>201</v>
      </c>
      <c r="B259" s="38"/>
      <c r="C259" s="21">
        <v>0</v>
      </c>
      <c r="D259" s="94">
        <v>0</v>
      </c>
      <c r="E259" s="112">
        <f>SUM(C259:D259)</f>
        <v>0</v>
      </c>
    </row>
    <row r="260" spans="1:6" ht="15.75" customHeight="1" thickBot="1" x14ac:dyDescent="0.3">
      <c r="A260" s="49" t="s">
        <v>155</v>
      </c>
      <c r="B260" s="43"/>
      <c r="C260" s="35">
        <f>SUM(C262:C266)</f>
        <v>297185</v>
      </c>
      <c r="D260" s="35">
        <f>SUM(D262:D266)</f>
        <v>-605</v>
      </c>
      <c r="E260" s="114">
        <f>SUM(C260:D260)</f>
        <v>296580</v>
      </c>
      <c r="F260" s="80"/>
    </row>
    <row r="261" spans="1:6" ht="15" customHeight="1" x14ac:dyDescent="0.25">
      <c r="A261" s="50" t="s">
        <v>26</v>
      </c>
      <c r="B261" s="40"/>
      <c r="C261" s="10"/>
      <c r="D261" s="10"/>
      <c r="E261" s="113"/>
    </row>
    <row r="262" spans="1:6" ht="15.75" customHeight="1" x14ac:dyDescent="0.25">
      <c r="A262" s="47" t="s">
        <v>181</v>
      </c>
      <c r="B262" s="42"/>
      <c r="C262" s="10">
        <v>122529</v>
      </c>
      <c r="D262" s="13">
        <v>16231</v>
      </c>
      <c r="E262" s="97">
        <f t="shared" ref="E262:E267" si="11">SUM(C262:D262)</f>
        <v>138760</v>
      </c>
    </row>
    <row r="263" spans="1:6" ht="14.25" customHeight="1" x14ac:dyDescent="0.25">
      <c r="A263" s="11" t="s">
        <v>202</v>
      </c>
      <c r="B263" s="42"/>
      <c r="C263" s="10">
        <v>1000</v>
      </c>
      <c r="D263" s="13">
        <v>0</v>
      </c>
      <c r="E263" s="97">
        <f t="shared" si="11"/>
        <v>1000</v>
      </c>
    </row>
    <row r="264" spans="1:6" ht="16.5" customHeight="1" x14ac:dyDescent="0.25">
      <c r="A264" s="47" t="s">
        <v>203</v>
      </c>
      <c r="B264" s="42"/>
      <c r="C264" s="10">
        <v>170656</v>
      </c>
      <c r="D264" s="13">
        <f>-16836</f>
        <v>-16836</v>
      </c>
      <c r="E264" s="97">
        <f t="shared" si="11"/>
        <v>153820</v>
      </c>
    </row>
    <row r="265" spans="1:6" ht="26.25" customHeight="1" x14ac:dyDescent="0.25">
      <c r="A265" s="11" t="s">
        <v>196</v>
      </c>
      <c r="B265" s="42"/>
      <c r="C265" s="10">
        <v>3000</v>
      </c>
      <c r="D265" s="13">
        <v>0</v>
      </c>
      <c r="E265" s="97">
        <f t="shared" si="11"/>
        <v>3000</v>
      </c>
    </row>
    <row r="266" spans="1:6" ht="15.75" customHeight="1" x14ac:dyDescent="0.25">
      <c r="A266" s="47" t="s">
        <v>204</v>
      </c>
      <c r="B266" s="42"/>
      <c r="C266" s="13">
        <v>0</v>
      </c>
      <c r="D266" s="86">
        <v>0</v>
      </c>
      <c r="E266" s="97">
        <f t="shared" si="11"/>
        <v>0</v>
      </c>
    </row>
    <row r="267" spans="1:6" ht="15" customHeight="1" thickBot="1" x14ac:dyDescent="0.3">
      <c r="A267" s="143" t="s">
        <v>157</v>
      </c>
      <c r="B267" s="144"/>
      <c r="C267" s="145">
        <f>SUM(C269:C272)</f>
        <v>6012.4</v>
      </c>
      <c r="D267" s="145">
        <f>SUM(D269:D272)</f>
        <v>0</v>
      </c>
      <c r="E267" s="146">
        <f t="shared" si="11"/>
        <v>6012.4</v>
      </c>
      <c r="F267" s="80"/>
    </row>
    <row r="268" spans="1:6" ht="14.25" customHeight="1" x14ac:dyDescent="0.25">
      <c r="A268" s="50" t="s">
        <v>26</v>
      </c>
      <c r="B268" s="40"/>
      <c r="C268" s="10"/>
      <c r="D268" s="10"/>
      <c r="E268" s="113"/>
    </row>
    <row r="269" spans="1:6" ht="15" customHeight="1" x14ac:dyDescent="0.25">
      <c r="A269" s="47" t="s">
        <v>206</v>
      </c>
      <c r="B269" s="42"/>
      <c r="C269" s="10">
        <v>1000</v>
      </c>
      <c r="D269" s="13">
        <v>0</v>
      </c>
      <c r="E269" s="97">
        <f>SUM(C269:D269)</f>
        <v>1000</v>
      </c>
    </row>
    <row r="270" spans="1:6" ht="15" customHeight="1" x14ac:dyDescent="0.25">
      <c r="A270" s="47" t="s">
        <v>181</v>
      </c>
      <c r="B270" s="42"/>
      <c r="C270" s="10">
        <v>3000</v>
      </c>
      <c r="D270" s="13">
        <v>0</v>
      </c>
      <c r="E270" s="97">
        <f>SUM(C270:D270)</f>
        <v>3000</v>
      </c>
    </row>
    <row r="271" spans="1:6" ht="25.5" customHeight="1" x14ac:dyDescent="0.25">
      <c r="A271" s="11" t="s">
        <v>207</v>
      </c>
      <c r="B271" s="46" t="s">
        <v>256</v>
      </c>
      <c r="C271" s="10">
        <v>2012.4</v>
      </c>
      <c r="D271" s="13">
        <v>0</v>
      </c>
      <c r="E271" s="97">
        <f>SUM(C271:D271)</f>
        <v>2012.4</v>
      </c>
    </row>
    <row r="272" spans="1:6" ht="27.75" customHeight="1" thickBot="1" x14ac:dyDescent="0.3">
      <c r="A272" s="14" t="s">
        <v>208</v>
      </c>
      <c r="B272" s="38"/>
      <c r="C272" s="21">
        <v>0</v>
      </c>
      <c r="D272" s="94">
        <v>0</v>
      </c>
      <c r="E272" s="112">
        <f>SUM(C272:D272)</f>
        <v>0</v>
      </c>
    </row>
    <row r="273" spans="1:6" ht="14.25" customHeight="1" thickBot="1" x14ac:dyDescent="0.3">
      <c r="A273" s="61" t="s">
        <v>171</v>
      </c>
      <c r="B273" s="39"/>
      <c r="C273" s="35">
        <f>SUM(C275)</f>
        <v>0</v>
      </c>
      <c r="D273" s="35">
        <f>SUM(D275)</f>
        <v>0</v>
      </c>
      <c r="E273" s="114">
        <f>SUM(C273:D273)</f>
        <v>0</v>
      </c>
      <c r="F273" s="80"/>
    </row>
    <row r="274" spans="1:6" ht="14.25" customHeight="1" x14ac:dyDescent="0.25">
      <c r="A274" s="50" t="s">
        <v>26</v>
      </c>
      <c r="B274" s="40"/>
      <c r="C274" s="10"/>
      <c r="D274" s="10"/>
      <c r="E274" s="113"/>
    </row>
    <row r="275" spans="1:6" ht="15.75" customHeight="1" thickBot="1" x14ac:dyDescent="0.3">
      <c r="A275" s="48" t="s">
        <v>181</v>
      </c>
      <c r="B275" s="38"/>
      <c r="C275" s="21">
        <v>0</v>
      </c>
      <c r="D275" s="16">
        <v>0</v>
      </c>
      <c r="E275" s="112">
        <f>SUM(C275:D275)</f>
        <v>0</v>
      </c>
    </row>
    <row r="276" spans="1:6" ht="13.5" customHeight="1" thickBot="1" x14ac:dyDescent="0.3">
      <c r="A276" s="49" t="s">
        <v>173</v>
      </c>
      <c r="B276" s="43"/>
      <c r="C276" s="35">
        <f>SUM(C278)</f>
        <v>23683.5</v>
      </c>
      <c r="D276" s="35">
        <f>SUM(D278)</f>
        <v>150</v>
      </c>
      <c r="E276" s="114">
        <f>SUM(C276:D276)</f>
        <v>23833.5</v>
      </c>
      <c r="F276" s="80"/>
    </row>
    <row r="277" spans="1:6" ht="14.25" customHeight="1" x14ac:dyDescent="0.25">
      <c r="A277" s="50" t="s">
        <v>26</v>
      </c>
      <c r="B277" s="40"/>
      <c r="C277" s="10"/>
      <c r="D277" s="10"/>
      <c r="E277" s="113"/>
    </row>
    <row r="278" spans="1:6" ht="18" customHeight="1" thickBot="1" x14ac:dyDescent="0.3">
      <c r="A278" s="48" t="s">
        <v>181</v>
      </c>
      <c r="B278" s="38"/>
      <c r="C278" s="21">
        <v>23683.5</v>
      </c>
      <c r="D278" s="16">
        <v>150</v>
      </c>
      <c r="E278" s="112">
        <f>SUM(C278:D278)</f>
        <v>23833.5</v>
      </c>
    </row>
    <row r="279" spans="1:6" ht="16.5" customHeight="1" thickBot="1" x14ac:dyDescent="0.3">
      <c r="A279" s="57" t="s">
        <v>175</v>
      </c>
      <c r="B279" s="43"/>
      <c r="C279" s="35">
        <f>SUM(C281:C282)</f>
        <v>1000</v>
      </c>
      <c r="D279" s="35">
        <f>SUM(D281:D282)</f>
        <v>0</v>
      </c>
      <c r="E279" s="114">
        <f>SUM(C279:D279)</f>
        <v>1000</v>
      </c>
      <c r="F279" s="80"/>
    </row>
    <row r="280" spans="1:6" ht="16.5" customHeight="1" x14ac:dyDescent="0.25">
      <c r="A280" s="50" t="s">
        <v>26</v>
      </c>
      <c r="B280" s="40"/>
      <c r="C280" s="10"/>
      <c r="D280" s="10"/>
      <c r="E280" s="113"/>
    </row>
    <row r="281" spans="1:6" ht="17.25" customHeight="1" x14ac:dyDescent="0.25">
      <c r="A281" s="47" t="s">
        <v>181</v>
      </c>
      <c r="B281" s="42"/>
      <c r="C281" s="10">
        <v>0</v>
      </c>
      <c r="D281" s="13">
        <v>0</v>
      </c>
      <c r="E281" s="97">
        <f>SUM(C281:D281)</f>
        <v>0</v>
      </c>
    </row>
    <row r="282" spans="1:6" ht="27.75" customHeight="1" thickBot="1" x14ac:dyDescent="0.3">
      <c r="A282" s="69" t="s">
        <v>209</v>
      </c>
      <c r="B282" s="68" t="s">
        <v>232</v>
      </c>
      <c r="C282" s="21">
        <v>1000</v>
      </c>
      <c r="D282" s="16">
        <v>0</v>
      </c>
      <c r="E282" s="112">
        <f>SUM(C282:D282)</f>
        <v>1000</v>
      </c>
    </row>
    <row r="283" spans="1:6" ht="17.25" customHeight="1" thickBot="1" x14ac:dyDescent="0.3">
      <c r="A283" s="58" t="s">
        <v>210</v>
      </c>
      <c r="B283" s="59"/>
      <c r="C283" s="60">
        <f>C214+C217+C222+C232+C236+C240+C244+C248+C256+C260+C267+C273+C276+C279</f>
        <v>705803.25000000012</v>
      </c>
      <c r="D283" s="60">
        <f>SUM(D214+D217+D222+D232+D236+D240+D244+D248+D256+D260+D267+D273+D276+D279)</f>
        <v>4788</v>
      </c>
      <c r="E283" s="124">
        <f>SUM(C283:D283)</f>
        <v>710591.25000000012</v>
      </c>
      <c r="F283" s="80"/>
    </row>
    <row r="284" spans="1:6" ht="18" customHeight="1" thickBot="1" x14ac:dyDescent="0.3">
      <c r="A284" s="126" t="s">
        <v>211</v>
      </c>
      <c r="B284" s="127"/>
      <c r="C284" s="60">
        <f>C211+C283</f>
        <v>2352900.15</v>
      </c>
      <c r="D284" s="60">
        <f>SUM(D211+D283)</f>
        <v>24.460000000000036</v>
      </c>
      <c r="E284" s="124">
        <f>SUM(C284:D284)</f>
        <v>2352924.61</v>
      </c>
      <c r="F284" s="80"/>
    </row>
    <row r="285" spans="1:6" ht="12.75" customHeight="1" thickBot="1" x14ac:dyDescent="0.3">
      <c r="A285" s="147"/>
      <c r="B285" s="148"/>
      <c r="C285" s="149"/>
      <c r="D285" s="149"/>
      <c r="E285" s="150"/>
    </row>
    <row r="286" spans="1:6" ht="16.5" customHeight="1" thickBot="1" x14ac:dyDescent="0.3">
      <c r="A286" s="22" t="s">
        <v>212</v>
      </c>
      <c r="B286" s="62"/>
      <c r="C286" s="24"/>
      <c r="D286" s="24"/>
      <c r="E286" s="120"/>
    </row>
    <row r="287" spans="1:6" ht="15" customHeight="1" x14ac:dyDescent="0.25">
      <c r="A287" s="8" t="s">
        <v>213</v>
      </c>
      <c r="B287" s="40"/>
      <c r="C287" s="10">
        <v>12800</v>
      </c>
      <c r="D287" s="10">
        <v>0</v>
      </c>
      <c r="E287" s="113">
        <f t="shared" ref="E287:E295" si="12">SUM(C287:D287)</f>
        <v>12800</v>
      </c>
    </row>
    <row r="288" spans="1:6" ht="25.5" customHeight="1" x14ac:dyDescent="0.25">
      <c r="A288" s="11" t="s">
        <v>214</v>
      </c>
      <c r="B288" s="42"/>
      <c r="C288" s="10">
        <v>0</v>
      </c>
      <c r="D288" s="86">
        <v>0</v>
      </c>
      <c r="E288" s="97">
        <f t="shared" si="12"/>
        <v>0</v>
      </c>
    </row>
    <row r="289" spans="1:6" ht="14.25" customHeight="1" x14ac:dyDescent="0.25">
      <c r="A289" s="11" t="s">
        <v>215</v>
      </c>
      <c r="B289" s="42"/>
      <c r="C289" s="10">
        <v>0</v>
      </c>
      <c r="D289" s="86">
        <v>0</v>
      </c>
      <c r="E289" s="97">
        <f t="shared" si="12"/>
        <v>0</v>
      </c>
    </row>
    <row r="290" spans="1:6" ht="15" customHeight="1" x14ac:dyDescent="0.25">
      <c r="A290" s="11" t="s">
        <v>216</v>
      </c>
      <c r="B290" s="42"/>
      <c r="C290" s="10">
        <v>5451</v>
      </c>
      <c r="D290" s="86">
        <v>0</v>
      </c>
      <c r="E290" s="97">
        <f t="shared" si="12"/>
        <v>5451</v>
      </c>
    </row>
    <row r="291" spans="1:6" ht="15" customHeight="1" x14ac:dyDescent="0.25">
      <c r="A291" s="11" t="s">
        <v>217</v>
      </c>
      <c r="B291" s="42"/>
      <c r="C291" s="10">
        <v>0</v>
      </c>
      <c r="D291" s="86">
        <v>0</v>
      </c>
      <c r="E291" s="97">
        <f t="shared" si="12"/>
        <v>0</v>
      </c>
    </row>
    <row r="292" spans="1:6" ht="15" customHeight="1" x14ac:dyDescent="0.25">
      <c r="A292" s="11" t="s">
        <v>218</v>
      </c>
      <c r="B292" s="42"/>
      <c r="C292" s="10">
        <v>0</v>
      </c>
      <c r="D292" s="86">
        <v>0</v>
      </c>
      <c r="E292" s="97">
        <f t="shared" si="12"/>
        <v>0</v>
      </c>
    </row>
    <row r="293" spans="1:6" ht="14.25" customHeight="1" thickBot="1" x14ac:dyDescent="0.3">
      <c r="A293" s="14" t="s">
        <v>219</v>
      </c>
      <c r="B293" s="38"/>
      <c r="C293" s="21">
        <v>73897</v>
      </c>
      <c r="D293" s="94">
        <v>0</v>
      </c>
      <c r="E293" s="112">
        <f t="shared" si="12"/>
        <v>73897</v>
      </c>
    </row>
    <row r="294" spans="1:6" ht="17.25" customHeight="1" thickBot="1" x14ac:dyDescent="0.3">
      <c r="A294" s="22" t="s">
        <v>220</v>
      </c>
      <c r="B294" s="63"/>
      <c r="C294" s="91">
        <f>SUM(C287:C293)</f>
        <v>92148</v>
      </c>
      <c r="D294" s="121">
        <f>SUM(D287:D293)</f>
        <v>0</v>
      </c>
      <c r="E294" s="119">
        <f t="shared" si="12"/>
        <v>92148</v>
      </c>
      <c r="F294" s="80"/>
    </row>
    <row r="295" spans="1:6" ht="18.75" customHeight="1" thickBot="1" x14ac:dyDescent="0.3">
      <c r="A295" s="28" t="s">
        <v>221</v>
      </c>
      <c r="B295" s="64"/>
      <c r="C295" s="92">
        <f>C284+C294</f>
        <v>2445048.15</v>
      </c>
      <c r="D295" s="122">
        <f>SUM(D284+D294)</f>
        <v>24.460000000000036</v>
      </c>
      <c r="E295" s="123">
        <f t="shared" si="12"/>
        <v>2445072.61</v>
      </c>
      <c r="F295" s="80"/>
    </row>
    <row r="296" spans="1:6" ht="12.75" customHeight="1" thickBot="1" x14ac:dyDescent="0.3">
      <c r="A296" s="135"/>
      <c r="B296" s="125"/>
      <c r="C296" s="21"/>
      <c r="D296" s="116"/>
      <c r="E296" s="117"/>
    </row>
    <row r="297" spans="1:6" ht="29.25" customHeight="1" thickBot="1" x14ac:dyDescent="0.3">
      <c r="A297" s="22" t="s">
        <v>222</v>
      </c>
      <c r="B297" s="62"/>
      <c r="C297" s="24"/>
      <c r="D297" s="118"/>
      <c r="E297" s="120"/>
    </row>
    <row r="298" spans="1:6" ht="16.5" customHeight="1" thickBot="1" x14ac:dyDescent="0.3">
      <c r="A298" s="19" t="s">
        <v>223</v>
      </c>
      <c r="B298" s="66"/>
      <c r="C298" s="21">
        <v>0</v>
      </c>
      <c r="D298" s="151">
        <v>0</v>
      </c>
      <c r="E298" s="117">
        <f t="shared" ref="E298:E299" si="13">SUM(C298:D298)</f>
        <v>0</v>
      </c>
    </row>
    <row r="299" spans="1:6" ht="30.75" thickBot="1" x14ac:dyDescent="0.3">
      <c r="A299" s="22" t="s">
        <v>224</v>
      </c>
      <c r="B299" s="63"/>
      <c r="C299" s="91">
        <f>SUM(C298)</f>
        <v>0</v>
      </c>
      <c r="D299" s="121">
        <v>0</v>
      </c>
      <c r="E299" s="119">
        <f t="shared" si="13"/>
        <v>0</v>
      </c>
    </row>
    <row r="300" spans="1:6" ht="9" customHeight="1" x14ac:dyDescent="0.25"/>
    <row r="301" spans="1:6" ht="11.25" customHeight="1" x14ac:dyDescent="0.25">
      <c r="A301" s="65"/>
      <c r="B301" s="65"/>
    </row>
    <row r="302" spans="1:6" hidden="1" x14ac:dyDescent="0.25">
      <c r="A302" s="65"/>
      <c r="B302" s="65"/>
    </row>
  </sheetData>
  <sheetProtection algorithmName="SHA-512" hashValue="VGFLx9UybTg6lTKYpf8ri2c7htJ/UdHuWfbxE+HCpxH7oAR0/+d6E40z410QGL9cb9rtMzWBnI4WUnxonG3x+A==" saltValue="oQrua1HCxC/aAbXXankyIw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schváleného rozpočtu pro rok 2025 
&amp;"-,Obyčejné"Zpracovala: Mgr. Andrea Oháňková, FO
&amp;RStrana &amp;P
celkem 14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Závazné ukazat.schvál.rozp.2025</vt:lpstr>
      <vt:lpstr>'Závazné ukazat.schvál.rozp.2025'!Názvy_tisku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2024-12-06T08:31:52Z</cp:lastPrinted>
  <dcterms:created xsi:type="dcterms:W3CDTF">2024-01-31T13:47:41Z</dcterms:created>
  <dcterms:modified xsi:type="dcterms:W3CDTF">2025-01-20T08:53:05Z</dcterms:modified>
</cp:coreProperties>
</file>